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drawings/drawing4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C:\Users\Tom\Documents\BluestoneJobs\2024Website\"/>
    </mc:Choice>
  </mc:AlternateContent>
  <xr:revisionPtr revIDLastSave="0" documentId="8_{575B9714-D098-421C-AD49-42FA181C8520}" xr6:coauthVersionLast="47" xr6:coauthVersionMax="47" xr10:uidLastSave="{00000000-0000-0000-0000-000000000000}"/>
  <bookViews>
    <workbookView xWindow="15" yWindow="0" windowWidth="20475" windowHeight="10800" tabRatio="783" activeTab="1" xr2:uid="{00000000-000D-0000-FFFF-FFFF00000000}"/>
  </bookViews>
  <sheets>
    <sheet name="CASHFLOW" sheetId="3" r:id="rId1"/>
    <sheet name="Chart" sheetId="5" r:id="rId2"/>
  </sheets>
  <externalReferences>
    <externalReference r:id="rId3"/>
  </externalReferences>
  <definedNames>
    <definedName name="Balance1yr">#REF!</definedName>
    <definedName name="CapitalAdditions">CASHFLOW!#REF!</definedName>
    <definedName name="Int1yr">#REF!</definedName>
    <definedName name="Int2yr">#REF!</definedName>
    <definedName name="Int3yr">#REF!</definedName>
    <definedName name="LoanFees">CASHFLOW!#REF!</definedName>
    <definedName name="OtherStartup">CASHFLOW!$B$48</definedName>
    <definedName name="Prin1yr">#REF!</definedName>
    <definedName name="Prin2yr">#REF!</definedName>
    <definedName name="Prin3yr">#REF!</definedName>
    <definedName name="_xlnm.Print_Area" localSheetId="0">CASHFLOW!$A$2:$W$58</definedName>
    <definedName name="_xlnm.Print_Area" localSheetId="1">Chart!$A$1:$AB$37</definedName>
    <definedName name="PurchasesTotal">CASHFLOW!$W$23</definedName>
  </definedNames>
  <calcPr calcId="191029"/>
</workbook>
</file>

<file path=xl/calcChain.xml><?xml version="1.0" encoding="utf-8"?>
<calcChain xmlns="http://schemas.openxmlformats.org/spreadsheetml/2006/main">
  <c r="A5" i="3" l="1"/>
  <c r="W8" i="3"/>
  <c r="W12" i="3"/>
  <c r="W13" i="3"/>
  <c r="B14" i="3"/>
  <c r="B17" i="3" s="1"/>
  <c r="W15" i="3"/>
  <c r="C17" i="3"/>
  <c r="D17" i="3"/>
  <c r="E17" i="3"/>
  <c r="F17" i="3"/>
  <c r="G17" i="3"/>
  <c r="H17" i="3"/>
  <c r="I17" i="3"/>
  <c r="J17" i="3"/>
  <c r="K17" i="3"/>
  <c r="L17" i="3"/>
  <c r="T17" i="3"/>
  <c r="V17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C38" i="3"/>
  <c r="D38" i="3"/>
  <c r="E38" i="3"/>
  <c r="F38" i="3"/>
  <c r="G38" i="3"/>
  <c r="H38" i="3"/>
  <c r="I38" i="3"/>
  <c r="J38" i="3"/>
  <c r="K38" i="3"/>
  <c r="L38" i="3"/>
  <c r="T38" i="3"/>
  <c r="V38" i="3"/>
  <c r="W38" i="3"/>
  <c r="W39" i="3"/>
  <c r="W40" i="3"/>
  <c r="B42" i="3"/>
  <c r="C42" i="3"/>
  <c r="C51" i="3" s="1"/>
  <c r="C58" i="3" s="1"/>
  <c r="D42" i="3"/>
  <c r="D51" i="3" s="1"/>
  <c r="D58" i="3" s="1"/>
  <c r="E42" i="3"/>
  <c r="E51" i="3" s="1"/>
  <c r="E58" i="3" s="1"/>
  <c r="F42" i="3"/>
  <c r="F51" i="3" s="1"/>
  <c r="G42" i="3"/>
  <c r="H42" i="3"/>
  <c r="I42" i="3"/>
  <c r="I51" i="3" s="1"/>
  <c r="I58" i="3" s="1"/>
  <c r="J42" i="3"/>
  <c r="J51" i="3" s="1"/>
  <c r="K42" i="3"/>
  <c r="K51" i="3" s="1"/>
  <c r="L42" i="3"/>
  <c r="L51" i="3" s="1"/>
  <c r="L58" i="3" s="1"/>
  <c r="T42" i="3"/>
  <c r="T51" i="3" s="1"/>
  <c r="T58" i="3" s="1"/>
  <c r="V42" i="3"/>
  <c r="C44" i="3"/>
  <c r="D44" i="3"/>
  <c r="E44" i="3"/>
  <c r="F44" i="3"/>
  <c r="G44" i="3"/>
  <c r="H44" i="3"/>
  <c r="I44" i="3"/>
  <c r="J44" i="3"/>
  <c r="K44" i="3"/>
  <c r="L44" i="3"/>
  <c r="T44" i="3"/>
  <c r="V44" i="3"/>
  <c r="W44" i="3"/>
  <c r="W45" i="3"/>
  <c r="W46" i="3"/>
  <c r="B47" i="3"/>
  <c r="W47" i="3" s="1"/>
  <c r="W48" i="3"/>
  <c r="W49" i="3"/>
  <c r="B51" i="3"/>
  <c r="G51" i="3"/>
  <c r="G58" i="3" s="1"/>
  <c r="H51" i="3"/>
  <c r="H58" i="3" s="1"/>
  <c r="V51" i="3"/>
  <c r="V58" i="3" s="1"/>
  <c r="K58" i="3" l="1"/>
  <c r="J58" i="3"/>
  <c r="F58" i="3"/>
  <c r="W42" i="3"/>
  <c r="W51" i="3" s="1"/>
  <c r="B19" i="3"/>
  <c r="B54" i="3" s="1"/>
  <c r="W17" i="3"/>
  <c r="W14" i="3"/>
  <c r="W19" i="3" s="1"/>
  <c r="B58" i="3" l="1"/>
  <c r="W58" i="3" s="1"/>
  <c r="C8" i="3"/>
  <c r="C19" i="3" s="1"/>
  <c r="C54" i="3" s="1"/>
  <c r="D8" i="3" s="1"/>
  <c r="D19" i="3" s="1"/>
  <c r="D54" i="3" s="1"/>
  <c r="E8" i="3" s="1"/>
  <c r="E19" i="3" s="1"/>
  <c r="E54" i="3" s="1"/>
  <c r="F8" i="3" s="1"/>
  <c r="F19" i="3" s="1"/>
  <c r="F54" i="3" s="1"/>
  <c r="G8" i="3" s="1"/>
  <c r="G19" i="3" s="1"/>
  <c r="G54" i="3" s="1"/>
  <c r="H8" i="3" s="1"/>
  <c r="H19" i="3" s="1"/>
  <c r="H54" i="3" s="1"/>
  <c r="I8" i="3" s="1"/>
  <c r="I19" i="3" s="1"/>
  <c r="I54" i="3" s="1"/>
  <c r="J8" i="3" s="1"/>
  <c r="J19" i="3" s="1"/>
  <c r="J54" i="3" s="1"/>
  <c r="K8" i="3" s="1"/>
  <c r="K19" i="3" s="1"/>
  <c r="K54" i="3" s="1"/>
  <c r="L8" i="3" s="1"/>
  <c r="L19" i="3" s="1"/>
  <c r="L54" i="3" s="1"/>
  <c r="T8" i="3" s="1"/>
  <c r="T19" i="3" s="1"/>
  <c r="T54" i="3" s="1"/>
  <c r="V8" i="3" s="1"/>
  <c r="V19" i="3" s="1"/>
  <c r="V54" i="3" s="1"/>
  <c r="W54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Dugan</author>
    <author>A satisfied Microsoft Office user</author>
  </authors>
  <commentList>
    <comment ref="E13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Thomas Dugan:</t>
        </r>
        <r>
          <rPr>
            <sz val="8"/>
            <color indexed="81"/>
            <rFont val="Tahoma"/>
            <family val="2"/>
          </rPr>
          <t xml:space="preserve">
Profile</t>
        </r>
      </text>
    </comment>
    <comment ref="B23" authorId="1" shapeId="0" xr:uid="{00000000-0006-0000-0000-000002000000}">
      <text>
        <r>
          <rPr>
            <sz val="8"/>
            <color indexed="81"/>
            <rFont val="Tahoma"/>
            <family val="2"/>
          </rPr>
          <t>Beginning Inventory</t>
        </r>
      </text>
    </comment>
    <comment ref="C23" authorId="1" shapeId="0" xr:uid="{00000000-0006-0000-0000-000003000000}">
      <text>
        <r>
          <rPr>
            <sz val="8"/>
            <color indexed="81"/>
            <rFont val="Tahoma"/>
            <family val="2"/>
          </rPr>
          <t>Assumes 47% COG</t>
        </r>
      </text>
    </comment>
    <comment ref="C26" authorId="1" shapeId="0" xr:uid="{00000000-0006-0000-0000-000004000000}">
      <text>
        <r>
          <rPr>
            <sz val="8"/>
            <color indexed="81"/>
            <rFont val="Tahoma"/>
            <family val="2"/>
          </rPr>
          <t>Matching FICA, KY Unemp, FUTA</t>
        </r>
      </text>
    </comment>
  </commentList>
</comments>
</file>

<file path=xl/sharedStrings.xml><?xml version="1.0" encoding="utf-8"?>
<sst xmlns="http://schemas.openxmlformats.org/spreadsheetml/2006/main" count="66" uniqueCount="58">
  <si>
    <t xml:space="preserve"> </t>
  </si>
  <si>
    <t>CASH FLOW MODEL</t>
  </si>
  <si>
    <t>PRE-OPEN</t>
  </si>
  <si>
    <t>TOTAL</t>
  </si>
  <si>
    <t>Beginning Cash</t>
  </si>
  <si>
    <t xml:space="preserve">  Coll Acct/Rec</t>
  </si>
  <si>
    <t xml:space="preserve">    Loan Amount</t>
  </si>
  <si>
    <t xml:space="preserve">  Owner's Capital</t>
  </si>
  <si>
    <t>Total Receipts</t>
  </si>
  <si>
    <t>Total Cash Available</t>
  </si>
  <si>
    <t>CASH PAID OUT</t>
  </si>
  <si>
    <t xml:space="preserve">  Officers Salary</t>
  </si>
  <si>
    <t xml:space="preserve">  Payroll Related</t>
  </si>
  <si>
    <t xml:space="preserve">  Repairs/Maint.</t>
  </si>
  <si>
    <t xml:space="preserve">  Deliv/Travel</t>
  </si>
  <si>
    <t xml:space="preserve">  Acctg &amp; Legal</t>
  </si>
  <si>
    <t xml:space="preserve">  Interest</t>
  </si>
  <si>
    <t xml:space="preserve">    Subtotal</t>
  </si>
  <si>
    <t xml:space="preserve">  Prin Payments</t>
  </si>
  <si>
    <t xml:space="preserve">  Loan Fees</t>
  </si>
  <si>
    <t xml:space="preserve">  Other StartUp</t>
  </si>
  <si>
    <t xml:space="preserve">  Owner's Draw</t>
  </si>
  <si>
    <t>TOT CASH PD OUT</t>
  </si>
  <si>
    <t>ENDING CASH BAL</t>
  </si>
  <si>
    <t xml:space="preserve">   MTHLY CASH</t>
  </si>
  <si>
    <t xml:space="preserve">    FROM SALES</t>
  </si>
  <si>
    <t xml:space="preserve">    </t>
  </si>
  <si>
    <t xml:space="preserve">  Existing Loans</t>
  </si>
  <si>
    <t>Bluestone Geologic Consultants</t>
  </si>
  <si>
    <t xml:space="preserve">  Advertising (new bus.)</t>
  </si>
  <si>
    <t xml:space="preserve">  Rent (home/office)</t>
  </si>
  <si>
    <t xml:space="preserve">  Telephone(land&amp;cell)</t>
  </si>
  <si>
    <t xml:space="preserve">  Utilities(gas,elec)</t>
  </si>
  <si>
    <t xml:space="preserve">  Other (Veh. Lease)</t>
  </si>
  <si>
    <t xml:space="preserve">  Misc (internet, etc.)</t>
  </si>
  <si>
    <t xml:space="preserve">  Purchases </t>
  </si>
  <si>
    <t xml:space="preserve">  Supplies </t>
  </si>
  <si>
    <t xml:space="preserve">  Insurance (car/genLiab)</t>
  </si>
  <si>
    <t xml:space="preserve">  Capital Additions - ER, EM, Computer, generator, level </t>
  </si>
  <si>
    <t xml:space="preserve">  Gross Wages(PT labor)</t>
  </si>
  <si>
    <t xml:space="preserve">  Tax &amp; License(geol)</t>
  </si>
  <si>
    <t>CAS RECEIPTS</t>
  </si>
  <si>
    <t xml:space="preserve">  Ca Receipts</t>
  </si>
  <si>
    <t>3 (A-1)</t>
  </si>
  <si>
    <t>Bedrock Resistance</t>
  </si>
  <si>
    <t>7 (A-2)</t>
  </si>
  <si>
    <t>18 (A-3)</t>
  </si>
  <si>
    <t>Profile Reading</t>
  </si>
  <si>
    <t>(ohms)</t>
  </si>
  <si>
    <r>
      <t xml:space="preserve">Italic = Probable Water = Bedrock Fracture Zone or Karst Conduit.  </t>
    </r>
    <r>
      <rPr>
        <i/>
        <sz val="11"/>
        <color indexed="48"/>
        <rFont val="Arial"/>
        <family val="2"/>
      </rPr>
      <t>Blue</t>
    </r>
    <r>
      <rPr>
        <i/>
        <sz val="11"/>
        <rFont val="Arial"/>
        <family val="2"/>
      </rPr>
      <t xml:space="preserve"> = Drill Site</t>
    </r>
  </si>
  <si>
    <t>Run @ 100-ft. electrode spacing</t>
  </si>
  <si>
    <t>Northwest</t>
  </si>
  <si>
    <t>Southeast</t>
  </si>
  <si>
    <t>Data collected 3/30/23</t>
  </si>
  <si>
    <t>16% drop</t>
  </si>
  <si>
    <t>17% drop</t>
  </si>
  <si>
    <t>Mapping Depth = 0-140 ft. deep</t>
  </si>
  <si>
    <t xml:space="preserve">Fig 2a.  Bluegrass Distillery Water Well Locate - Electric Resistivity Profile BD1a - Rerun at farm entrance paralleling Leestown Rd. (see Fig. 1).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</si>
</sst>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164" formatCode="mmmm\ d\,\ yyyy"/>
    <numFmt numFmtId="165" formatCode="#,##0.0_);\(#,##0.0\)"/>
    <numFmt numFmtId="166" formatCode="0.0"/>
    <numFmt numFmtId="167" formatCode="0.000"/>
  </numFmts>
  <fonts count="18" x14ac:knownFonts="1">
    <font>
      <sz val="12"/>
      <name val="Arial"/>
    </font>
    <font>
      <sz val="3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8"/>
      <color indexed="81"/>
      <name val="Tahoma"/>
      <family val="2"/>
    </font>
    <font>
      <sz val="11"/>
      <name val="Arial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i/>
      <sz val="11"/>
      <color indexed="4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2"/>
      <color rgb="FF00B0F0"/>
      <name val="Arial"/>
      <family val="2"/>
    </font>
    <font>
      <i/>
      <sz val="8"/>
      <name val="Arial"/>
      <family val="2"/>
    </font>
    <font>
      <i/>
      <sz val="8"/>
      <color rgb="FF00B0F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1" fontId="0" fillId="2" borderId="0"/>
    <xf numFmtId="0" fontId="2" fillId="2" borderId="0"/>
  </cellStyleXfs>
  <cellXfs count="36">
    <xf numFmtId="1" fontId="0" fillId="2" borderId="0" xfId="0"/>
    <xf numFmtId="1" fontId="0" fillId="2" borderId="0" xfId="0" applyAlignment="1">
      <alignment horizontal="centerContinuous"/>
    </xf>
    <xf numFmtId="1" fontId="1" fillId="2" borderId="0" xfId="0" applyFont="1" applyAlignment="1">
      <alignment horizontal="centerContinuous"/>
    </xf>
    <xf numFmtId="1" fontId="0" fillId="2" borderId="1" xfId="0" applyBorder="1"/>
    <xf numFmtId="1" fontId="0" fillId="2" borderId="0" xfId="0" applyAlignment="1">
      <alignment horizontal="center"/>
    </xf>
    <xf numFmtId="1" fontId="0" fillId="2" borderId="2" xfId="0" applyBorder="1"/>
    <xf numFmtId="37" fontId="0" fillId="2" borderId="0" xfId="0" applyNumberFormat="1"/>
    <xf numFmtId="5" fontId="0" fillId="2" borderId="0" xfId="0" applyNumberFormat="1"/>
    <xf numFmtId="0" fontId="0" fillId="2" borderId="0" xfId="0" applyNumberFormat="1"/>
    <xf numFmtId="37" fontId="0" fillId="2" borderId="3" xfId="0" applyNumberFormat="1" applyBorder="1"/>
    <xf numFmtId="37" fontId="0" fillId="2" borderId="1" xfId="0" applyNumberFormat="1" applyBorder="1"/>
    <xf numFmtId="1" fontId="5" fillId="2" borderId="4" xfId="0" applyFont="1" applyBorder="1" applyAlignment="1">
      <alignment horizontal="centerContinuous"/>
    </xf>
    <xf numFmtId="1" fontId="5" fillId="2" borderId="0" xfId="0" applyFont="1" applyAlignment="1">
      <alignment horizontal="centerContinuous"/>
    </xf>
    <xf numFmtId="164" fontId="3" fillId="2" borderId="0" xfId="1" applyNumberFormat="1" applyFont="1" applyAlignment="1">
      <alignment horizontal="left"/>
    </xf>
    <xf numFmtId="1" fontId="7" fillId="2" borderId="0" xfId="0" applyFont="1" applyAlignment="1">
      <alignment horizontal="center"/>
    </xf>
    <xf numFmtId="1" fontId="7" fillId="2" borderId="0" xfId="0" applyFont="1"/>
    <xf numFmtId="165" fontId="0" fillId="2" borderId="0" xfId="0" applyNumberFormat="1"/>
    <xf numFmtId="166" fontId="0" fillId="2" borderId="0" xfId="0" applyNumberFormat="1"/>
    <xf numFmtId="1" fontId="9" fillId="2" borderId="0" xfId="0" applyFont="1"/>
    <xf numFmtId="1" fontId="11" fillId="2" borderId="0" xfId="0" applyFont="1"/>
    <xf numFmtId="1" fontId="9" fillId="2" borderId="0" xfId="0" applyFont="1" applyAlignment="1">
      <alignment horizontal="center"/>
    </xf>
    <xf numFmtId="2" fontId="9" fillId="2" borderId="0" xfId="0" applyNumberFormat="1" applyFont="1" applyAlignment="1">
      <alignment horizontal="center"/>
    </xf>
    <xf numFmtId="167" fontId="9" fillId="2" borderId="0" xfId="0" applyNumberFormat="1" applyFont="1" applyAlignment="1">
      <alignment horizontal="center"/>
    </xf>
    <xf numFmtId="167" fontId="10" fillId="2" borderId="0" xfId="0" applyNumberFormat="1" applyFont="1" applyAlignment="1">
      <alignment horizontal="center"/>
    </xf>
    <xf numFmtId="2" fontId="10" fillId="2" borderId="0" xfId="0" applyNumberFormat="1" applyFont="1" applyAlignment="1">
      <alignment horizontal="center"/>
    </xf>
    <xf numFmtId="167" fontId="13" fillId="2" borderId="0" xfId="0" applyNumberFormat="1" applyFont="1" applyAlignment="1">
      <alignment horizontal="center"/>
    </xf>
    <xf numFmtId="1" fontId="14" fillId="2" borderId="0" xfId="0" applyFont="1"/>
    <xf numFmtId="1" fontId="2" fillId="2" borderId="0" xfId="0" applyFont="1"/>
    <xf numFmtId="1" fontId="15" fillId="2" borderId="0" xfId="0" applyFont="1"/>
    <xf numFmtId="0" fontId="4" fillId="2" borderId="0" xfId="0" applyNumberFormat="1" applyFont="1" applyAlignment="1">
      <alignment horizontal="center"/>
    </xf>
    <xf numFmtId="1" fontId="13" fillId="2" borderId="0" xfId="0" applyFont="1" applyAlignment="1">
      <alignment horizontal="center"/>
    </xf>
    <xf numFmtId="0" fontId="16" fillId="2" borderId="0" xfId="0" applyNumberFormat="1" applyFont="1" applyAlignment="1">
      <alignment horizontal="center"/>
    </xf>
    <xf numFmtId="2" fontId="16" fillId="2" borderId="0" xfId="0" applyNumberFormat="1" applyFont="1" applyAlignment="1">
      <alignment horizontal="center"/>
    </xf>
    <xf numFmtId="2" fontId="17" fillId="2" borderId="0" xfId="0" applyNumberFormat="1" applyFont="1" applyAlignment="1">
      <alignment horizontal="center"/>
    </xf>
    <xf numFmtId="0" fontId="13" fillId="2" borderId="0" xfId="0" applyNumberFormat="1" applyFont="1" applyAlignment="1">
      <alignment horizontal="center"/>
    </xf>
    <xf numFmtId="0" fontId="17" fillId="2" borderId="0" xfId="0" applyNumberFormat="1" applyFont="1" applyAlignment="1">
      <alignment horizontal="center"/>
    </xf>
  </cellXfs>
  <cellStyles count="2">
    <cellStyle name="Normal" xfId="0" builtinId="0"/>
    <cellStyle name="Normal_C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ELECTRIC RESISTIVITY PROFILE BD1a - AQUIFER PROSPECTING</a:t>
            </a: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baseline="0"/>
              <a:t>BLUEGRASS DISTILLERY, MIDWAY, KY </a:t>
            </a:r>
            <a:r>
              <a:rPr lang="en-US"/>
              <a:t>
WATER WELL LOCATING - WENNER ARRAY CPPC</a:t>
            </a:r>
          </a:p>
        </c:rich>
      </c:tx>
      <c:layout>
        <c:manualLayout>
          <c:xMode val="edge"/>
          <c:yMode val="edge"/>
          <c:x val="0.20446934144330814"/>
          <c:y val="1.742160278745646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746333873620244E-2"/>
          <c:y val="0.11846689895470383"/>
          <c:w val="0.890503279124083"/>
          <c:h val="0.6852502583518526"/>
        </c:manualLayout>
      </c:layout>
      <c:lineChart>
        <c:grouping val="standard"/>
        <c:varyColors val="0"/>
        <c:ser>
          <c:idx val="1"/>
          <c:order val="0"/>
          <c:tx>
            <c:strRef>
              <c:f>Chart!$A$4</c:f>
              <c:strCache>
                <c:ptCount val="1"/>
                <c:pt idx="0">
                  <c:v>Bedrock Resistance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Chart!$B$3:$AA$3</c:f>
              <c:numCache>
                <c:formatCode>0</c:formatCode>
                <c:ptCount val="25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cat>
          <c:val>
            <c:numRef>
              <c:f>Chart!$B$4:$V$4</c:f>
              <c:numCache>
                <c:formatCode>General</c:formatCode>
                <c:ptCount val="21"/>
                <c:pt idx="1">
                  <c:v>1.21</c:v>
                </c:pt>
                <c:pt idx="2">
                  <c:v>1.127</c:v>
                </c:pt>
                <c:pt idx="3">
                  <c:v>1.1200000000000001</c:v>
                </c:pt>
                <c:pt idx="4">
                  <c:v>1.1000000000000001</c:v>
                </c:pt>
                <c:pt idx="5">
                  <c:v>1.087</c:v>
                </c:pt>
                <c:pt idx="6">
                  <c:v>1.08</c:v>
                </c:pt>
                <c:pt idx="7">
                  <c:v>1.0920000000000001</c:v>
                </c:pt>
                <c:pt idx="8">
                  <c:v>1.0840000000000001</c:v>
                </c:pt>
                <c:pt idx="9">
                  <c:v>1.0780000000000001</c:v>
                </c:pt>
                <c:pt idx="10">
                  <c:v>1.0569999999999999</c:v>
                </c:pt>
                <c:pt idx="11">
                  <c:v>1.071</c:v>
                </c:pt>
                <c:pt idx="12">
                  <c:v>1.0309999999999999</c:v>
                </c:pt>
                <c:pt idx="13">
                  <c:v>1.02</c:v>
                </c:pt>
                <c:pt idx="14">
                  <c:v>1.022</c:v>
                </c:pt>
                <c:pt idx="15">
                  <c:v>1.073</c:v>
                </c:pt>
                <c:pt idx="16">
                  <c:v>1.115</c:v>
                </c:pt>
                <c:pt idx="17">
                  <c:v>1.1739999999999999</c:v>
                </c:pt>
                <c:pt idx="18">
                  <c:v>1.2350000000000001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91-4C6B-A84A-A0DFBFD1FFC5}"/>
            </c:ext>
          </c:extLst>
        </c:ser>
        <c:ser>
          <c:idx val="0"/>
          <c:order val="1"/>
          <c:tx>
            <c:strRef>
              <c:f>Chart!$N$41</c:f>
              <c:strCache>
                <c:ptCount val="1"/>
              </c:strCache>
            </c:strRef>
          </c:tx>
          <c:cat>
            <c:numRef>
              <c:f>Chart!$B$3:$AA$3</c:f>
              <c:numCache>
                <c:formatCode>0</c:formatCode>
                <c:ptCount val="25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cat>
          <c:val>
            <c:numRef>
              <c:f>Chart!$O$41:$P$41</c:f>
              <c:numCache>
                <c:formatCode>0</c:formatCode>
                <c:ptCount val="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91-4C6B-A84A-A0DFBFD1FFC5}"/>
            </c:ext>
          </c:extLst>
        </c:ser>
        <c:ser>
          <c:idx val="2"/>
          <c:order val="2"/>
          <c:cat>
            <c:numRef>
              <c:f>Chart!$B$3:$AA$3</c:f>
              <c:numCache>
                <c:formatCode>0</c:formatCode>
                <c:ptCount val="25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cat>
          <c:val>
            <c:numRef>
              <c:f>Chart!$N$41</c:f>
              <c:numCache>
                <c:formatCode>0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91-4C6B-A84A-A0DFBFD1FFC5}"/>
            </c:ext>
          </c:extLst>
        </c:ser>
        <c:ser>
          <c:idx val="3"/>
          <c:order val="3"/>
          <c:cat>
            <c:numRef>
              <c:f>Chart!$B$3:$AA$3</c:f>
              <c:numCache>
                <c:formatCode>0</c:formatCode>
                <c:ptCount val="25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cat>
          <c:val>
            <c:numRef>
              <c:f>Chart!$N$41</c:f>
              <c:numCache>
                <c:formatCode>0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91-4C6B-A84A-A0DFBFD1F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352704"/>
        <c:axId val="161363456"/>
      </c:lineChart>
      <c:catAx>
        <c:axId val="161352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 Readings @ 10 ft. offsets.  Profile</a:t>
                </a:r>
                <a:r>
                  <a:rPr lang="en-US" baseline="0"/>
                  <a:t> oriented NW-SE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2118742896268399"/>
              <c:y val="0.9041819162848546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1363456"/>
        <c:crossesAt val="1"/>
        <c:auto val="0"/>
        <c:lblAlgn val="ctr"/>
        <c:lblOffset val="100"/>
        <c:tickLblSkip val="1"/>
        <c:tickMarkSkip val="1"/>
        <c:noMultiLvlLbl val="0"/>
      </c:catAx>
      <c:valAx>
        <c:axId val="161363456"/>
        <c:scaling>
          <c:orientation val="minMax"/>
          <c:max val="1.4"/>
          <c:min val="1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Resistance (ohms)</a:t>
                </a:r>
              </a:p>
            </c:rich>
          </c:tx>
          <c:layout>
            <c:manualLayout>
              <c:xMode val="edge"/>
              <c:yMode val="edge"/>
              <c:x val="5.5865952266253684E-3"/>
              <c:y val="0.3275264110191775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1352704"/>
        <c:crosses val="autoZero"/>
        <c:crossBetween val="midCat"/>
        <c:majorUnit val="0.1"/>
        <c:minorUnit val="0.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5994851037321161E-2"/>
          <c:y val="0.91056983730692198"/>
          <c:w val="0.14305211848518934"/>
          <c:h val="3.13581534015565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81" l="0.750000000000004" r="0.750000000000004" t="0.4" header="0.45" footer="0.5"/>
    <c:pageSetup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ELECTRIC RESISTIVITY PROFILE - AIRPORT BEDROCK CONDUIT STUDY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Chart!$A$4</c:f>
              <c:strCache>
                <c:ptCount val="1"/>
                <c:pt idx="0">
                  <c:v>Bedrock Resistance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Chart!$B$3:$U$3</c:f>
              <c:numCache>
                <c:formatCode>0</c:formatCode>
                <c:ptCount val="20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cat>
          <c:val>
            <c:numRef>
              <c:f>Chart!$B$4:$U$4</c:f>
              <c:numCache>
                <c:formatCode>General</c:formatCode>
                <c:ptCount val="20"/>
                <c:pt idx="1">
                  <c:v>1.21</c:v>
                </c:pt>
                <c:pt idx="2">
                  <c:v>1.127</c:v>
                </c:pt>
                <c:pt idx="3">
                  <c:v>1.1200000000000001</c:v>
                </c:pt>
                <c:pt idx="4">
                  <c:v>1.1000000000000001</c:v>
                </c:pt>
                <c:pt idx="5">
                  <c:v>1.087</c:v>
                </c:pt>
                <c:pt idx="6">
                  <c:v>1.08</c:v>
                </c:pt>
                <c:pt idx="7">
                  <c:v>1.0920000000000001</c:v>
                </c:pt>
                <c:pt idx="8">
                  <c:v>1.0840000000000001</c:v>
                </c:pt>
                <c:pt idx="9">
                  <c:v>1.0780000000000001</c:v>
                </c:pt>
                <c:pt idx="10">
                  <c:v>1.0569999999999999</c:v>
                </c:pt>
                <c:pt idx="11">
                  <c:v>1.071</c:v>
                </c:pt>
                <c:pt idx="12">
                  <c:v>1.0309999999999999</c:v>
                </c:pt>
                <c:pt idx="13">
                  <c:v>1.02</c:v>
                </c:pt>
                <c:pt idx="14">
                  <c:v>1.022</c:v>
                </c:pt>
                <c:pt idx="15">
                  <c:v>1.073</c:v>
                </c:pt>
                <c:pt idx="16">
                  <c:v>1.115</c:v>
                </c:pt>
                <c:pt idx="17">
                  <c:v>1.1739999999999999</c:v>
                </c:pt>
                <c:pt idx="18">
                  <c:v>1.2350000000000001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0F-4945-BF2C-63A095DE9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38592"/>
        <c:axId val="161937664"/>
      </c:lineChart>
      <c:catAx>
        <c:axId val="161838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Profile Reading - 10' Reading Offset - Profile Run South-North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19376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1937664"/>
        <c:scaling>
          <c:orientation val="minMax"/>
          <c:max val="50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Resistance (ohms)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1838592"/>
        <c:crosses val="autoZero"/>
        <c:crossBetween val="midCat"/>
        <c:majorUnit val="50"/>
        <c:minorUnit val="1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" r="0.75000000000000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ELECTRIC RESISTIVITY PROFILE - AIRPORT BEDROCK CONDUIT STUDY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Chart!$A$4</c:f>
              <c:strCache>
                <c:ptCount val="1"/>
                <c:pt idx="0">
                  <c:v>Bedrock Resistance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Chart!$B$3:$U$3</c:f>
              <c:numCache>
                <c:formatCode>0</c:formatCode>
                <c:ptCount val="20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cat>
          <c:val>
            <c:numRef>
              <c:f>Chart!$B$4:$U$4</c:f>
              <c:numCache>
                <c:formatCode>General</c:formatCode>
                <c:ptCount val="20"/>
                <c:pt idx="1">
                  <c:v>1.21</c:v>
                </c:pt>
                <c:pt idx="2">
                  <c:v>1.127</c:v>
                </c:pt>
                <c:pt idx="3">
                  <c:v>1.1200000000000001</c:v>
                </c:pt>
                <c:pt idx="4">
                  <c:v>1.1000000000000001</c:v>
                </c:pt>
                <c:pt idx="5">
                  <c:v>1.087</c:v>
                </c:pt>
                <c:pt idx="6">
                  <c:v>1.08</c:v>
                </c:pt>
                <c:pt idx="7">
                  <c:v>1.0920000000000001</c:v>
                </c:pt>
                <c:pt idx="8">
                  <c:v>1.0840000000000001</c:v>
                </c:pt>
                <c:pt idx="9">
                  <c:v>1.0780000000000001</c:v>
                </c:pt>
                <c:pt idx="10">
                  <c:v>1.0569999999999999</c:v>
                </c:pt>
                <c:pt idx="11">
                  <c:v>1.071</c:v>
                </c:pt>
                <c:pt idx="12">
                  <c:v>1.0309999999999999</c:v>
                </c:pt>
                <c:pt idx="13">
                  <c:v>1.02</c:v>
                </c:pt>
                <c:pt idx="14">
                  <c:v>1.022</c:v>
                </c:pt>
                <c:pt idx="15">
                  <c:v>1.073</c:v>
                </c:pt>
                <c:pt idx="16">
                  <c:v>1.115</c:v>
                </c:pt>
                <c:pt idx="17">
                  <c:v>1.1739999999999999</c:v>
                </c:pt>
                <c:pt idx="18">
                  <c:v>1.2350000000000001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60-448E-B8EE-D99F70702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65248"/>
        <c:axId val="161796480"/>
      </c:lineChart>
      <c:catAx>
        <c:axId val="161765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Profile Reading - 10' Reading Offset - Profile @ 240 degree line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17964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1796480"/>
        <c:scaling>
          <c:orientation val="minMax"/>
          <c:max val="2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Resistance (ohms)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1765248"/>
        <c:crosses val="autoZero"/>
        <c:crossBetween val="midCat"/>
        <c:majorUnit val="10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" r="0.750000000000004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CCPP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[1]Chart!$A$3</c:f>
              <c:strCache>
                <c:ptCount val="1"/>
                <c:pt idx="0">
                  <c:v>Bedrock Resistance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[1]Chart!$B$2:$X$2</c:f>
              <c:strCach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 (S-5)</c:v>
                </c:pt>
                <c:pt idx="22">
                  <c:v>23 (S-8)</c:v>
                </c:pt>
              </c:strCache>
            </c:strRef>
          </c:cat>
          <c:val>
            <c:numRef>
              <c:f>[1]Chart!$B$3:$X$3</c:f>
              <c:numCache>
                <c:formatCode>General</c:formatCode>
                <c:ptCount val="23"/>
                <c:pt idx="0">
                  <c:v>0.63400000000000001</c:v>
                </c:pt>
                <c:pt idx="1">
                  <c:v>0.61</c:v>
                </c:pt>
                <c:pt idx="2">
                  <c:v>0.58599999999999997</c:v>
                </c:pt>
                <c:pt idx="3">
                  <c:v>0.60499999999999998</c:v>
                </c:pt>
                <c:pt idx="4">
                  <c:v>0.625</c:v>
                </c:pt>
                <c:pt idx="5">
                  <c:v>0.629</c:v>
                </c:pt>
                <c:pt idx="6">
                  <c:v>0.60099999999999998</c:v>
                </c:pt>
                <c:pt idx="7">
                  <c:v>0.56999999999999995</c:v>
                </c:pt>
                <c:pt idx="8">
                  <c:v>0.53</c:v>
                </c:pt>
                <c:pt idx="9">
                  <c:v>0.52500000000000002</c:v>
                </c:pt>
                <c:pt idx="10">
                  <c:v>0.47</c:v>
                </c:pt>
                <c:pt idx="11">
                  <c:v>0.45200000000000001</c:v>
                </c:pt>
                <c:pt idx="12">
                  <c:v>0.42499999999999999</c:v>
                </c:pt>
                <c:pt idx="13">
                  <c:v>0.41</c:v>
                </c:pt>
                <c:pt idx="14">
                  <c:v>0.40899999999999997</c:v>
                </c:pt>
                <c:pt idx="15">
                  <c:v>0.46200000000000002</c:v>
                </c:pt>
                <c:pt idx="16">
                  <c:v>0.46</c:v>
                </c:pt>
                <c:pt idx="17">
                  <c:v>0.5</c:v>
                </c:pt>
                <c:pt idx="18">
                  <c:v>0.51</c:v>
                </c:pt>
                <c:pt idx="19">
                  <c:v>0.53800000000000003</c:v>
                </c:pt>
                <c:pt idx="20">
                  <c:v>0.54</c:v>
                </c:pt>
                <c:pt idx="21">
                  <c:v>0.55000000000000004</c:v>
                </c:pt>
                <c:pt idx="22">
                  <c:v>0.54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A9-4F5C-B0BB-28492DD35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82496"/>
        <c:axId val="161884416"/>
      </c:lineChart>
      <c:catAx>
        <c:axId val="1618824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18844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1884416"/>
        <c:scaling>
          <c:orientation val="minMax"/>
          <c:max val="0.750000000000004"/>
          <c:min val="0.25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Resistance (ohms)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1882496"/>
        <c:crosses val="autoZero"/>
        <c:crossBetween val="midCat"/>
        <c:majorUnit val="0.5"/>
        <c:minorUnit val="0.3000000000000003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" r="0.750000000000004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CPPC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Chart!$A$4</c:f>
              <c:strCache>
                <c:ptCount val="1"/>
                <c:pt idx="0">
                  <c:v>Bedrock Resistance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Chart!$B$4:$X$4</c:f>
              <c:numCache>
                <c:formatCode>General</c:formatCode>
                <c:ptCount val="23"/>
                <c:pt idx="1">
                  <c:v>1.21</c:v>
                </c:pt>
                <c:pt idx="2">
                  <c:v>1.127</c:v>
                </c:pt>
                <c:pt idx="3">
                  <c:v>1.1200000000000001</c:v>
                </c:pt>
                <c:pt idx="4">
                  <c:v>1.1000000000000001</c:v>
                </c:pt>
                <c:pt idx="5">
                  <c:v>1.087</c:v>
                </c:pt>
                <c:pt idx="6">
                  <c:v>1.08</c:v>
                </c:pt>
                <c:pt idx="7">
                  <c:v>1.0920000000000001</c:v>
                </c:pt>
                <c:pt idx="8">
                  <c:v>1.0840000000000001</c:v>
                </c:pt>
                <c:pt idx="9">
                  <c:v>1.0780000000000001</c:v>
                </c:pt>
                <c:pt idx="10">
                  <c:v>1.0569999999999999</c:v>
                </c:pt>
                <c:pt idx="11">
                  <c:v>1.071</c:v>
                </c:pt>
                <c:pt idx="12">
                  <c:v>1.0309999999999999</c:v>
                </c:pt>
                <c:pt idx="13">
                  <c:v>1.02</c:v>
                </c:pt>
                <c:pt idx="14">
                  <c:v>1.022</c:v>
                </c:pt>
                <c:pt idx="15">
                  <c:v>1.073</c:v>
                </c:pt>
                <c:pt idx="16">
                  <c:v>1.115</c:v>
                </c:pt>
                <c:pt idx="17">
                  <c:v>1.1739999999999999</c:v>
                </c:pt>
                <c:pt idx="18">
                  <c:v>1.2350000000000001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2F-489C-9491-6972CE1BD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744256"/>
        <c:axId val="147746176"/>
      </c:lineChart>
      <c:catAx>
        <c:axId val="147744256"/>
        <c:scaling>
          <c:orientation val="minMax"/>
        </c:scaling>
        <c:delete val="0"/>
        <c:axPos val="b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7746176"/>
        <c:crossesAt val="1.5"/>
        <c:auto val="0"/>
        <c:lblAlgn val="ctr"/>
        <c:lblOffset val="100"/>
        <c:tickLblSkip val="1"/>
        <c:tickMarkSkip val="1"/>
        <c:noMultiLvlLbl val="0"/>
      </c:catAx>
      <c:valAx>
        <c:axId val="147746176"/>
        <c:scaling>
          <c:orientation val="minMax"/>
          <c:max val="3.5"/>
          <c:min val="1.5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Resistance (ohms)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7744256"/>
        <c:crosses val="autoZero"/>
        <c:crossBetween val="midCat"/>
        <c:majorUnit val="1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" r="0.750000000000004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ELECTRIC RESISTIVITY PROFILE - AIRPORT BEDROCK CONDUIT STUDY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Chart!$A$4</c:f>
              <c:strCache>
                <c:ptCount val="1"/>
                <c:pt idx="0">
                  <c:v>Bedrock Resistance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Chart!$B$3:$U$3</c:f>
              <c:numCache>
                <c:formatCode>0</c:formatCode>
                <c:ptCount val="20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cat>
          <c:val>
            <c:numRef>
              <c:f>Chart!$B$4:$U$4</c:f>
              <c:numCache>
                <c:formatCode>General</c:formatCode>
                <c:ptCount val="20"/>
                <c:pt idx="1">
                  <c:v>1.21</c:v>
                </c:pt>
                <c:pt idx="2">
                  <c:v>1.127</c:v>
                </c:pt>
                <c:pt idx="3">
                  <c:v>1.1200000000000001</c:v>
                </c:pt>
                <c:pt idx="4">
                  <c:v>1.1000000000000001</c:v>
                </c:pt>
                <c:pt idx="5">
                  <c:v>1.087</c:v>
                </c:pt>
                <c:pt idx="6">
                  <c:v>1.08</c:v>
                </c:pt>
                <c:pt idx="7">
                  <c:v>1.0920000000000001</c:v>
                </c:pt>
                <c:pt idx="8">
                  <c:v>1.0840000000000001</c:v>
                </c:pt>
                <c:pt idx="9">
                  <c:v>1.0780000000000001</c:v>
                </c:pt>
                <c:pt idx="10">
                  <c:v>1.0569999999999999</c:v>
                </c:pt>
                <c:pt idx="11">
                  <c:v>1.071</c:v>
                </c:pt>
                <c:pt idx="12">
                  <c:v>1.0309999999999999</c:v>
                </c:pt>
                <c:pt idx="13">
                  <c:v>1.02</c:v>
                </c:pt>
                <c:pt idx="14">
                  <c:v>1.022</c:v>
                </c:pt>
                <c:pt idx="15">
                  <c:v>1.073</c:v>
                </c:pt>
                <c:pt idx="16">
                  <c:v>1.115</c:v>
                </c:pt>
                <c:pt idx="17">
                  <c:v>1.1739999999999999</c:v>
                </c:pt>
                <c:pt idx="18">
                  <c:v>1.2350000000000001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24-4558-B3C6-123DD951F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777792"/>
        <c:axId val="160772864"/>
      </c:lineChart>
      <c:catAx>
        <c:axId val="147777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Profile Reading - 10' Reading Offset - Profile Run South-North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7728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0772864"/>
        <c:scaling>
          <c:orientation val="minMax"/>
          <c:max val="50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Resistance (ohms)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7777792"/>
        <c:crosses val="autoZero"/>
        <c:crossBetween val="midCat"/>
        <c:majorUnit val="50"/>
        <c:minorUnit val="1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" r="0.750000000000004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ELECTRIC RESISTIVITY PROFILE - AIRPORT BEDROCK CONDUIT STUDY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Chart!$A$4</c:f>
              <c:strCache>
                <c:ptCount val="1"/>
                <c:pt idx="0">
                  <c:v>Bedrock Resistance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Chart!$B$3:$U$3</c:f>
              <c:numCache>
                <c:formatCode>0</c:formatCode>
                <c:ptCount val="20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cat>
          <c:val>
            <c:numRef>
              <c:f>Chart!$B$4:$U$4</c:f>
              <c:numCache>
                <c:formatCode>General</c:formatCode>
                <c:ptCount val="20"/>
                <c:pt idx="1">
                  <c:v>1.21</c:v>
                </c:pt>
                <c:pt idx="2">
                  <c:v>1.127</c:v>
                </c:pt>
                <c:pt idx="3">
                  <c:v>1.1200000000000001</c:v>
                </c:pt>
                <c:pt idx="4">
                  <c:v>1.1000000000000001</c:v>
                </c:pt>
                <c:pt idx="5">
                  <c:v>1.087</c:v>
                </c:pt>
                <c:pt idx="6">
                  <c:v>1.08</c:v>
                </c:pt>
                <c:pt idx="7">
                  <c:v>1.0920000000000001</c:v>
                </c:pt>
                <c:pt idx="8">
                  <c:v>1.0840000000000001</c:v>
                </c:pt>
                <c:pt idx="9">
                  <c:v>1.0780000000000001</c:v>
                </c:pt>
                <c:pt idx="10">
                  <c:v>1.0569999999999999</c:v>
                </c:pt>
                <c:pt idx="11">
                  <c:v>1.071</c:v>
                </c:pt>
                <c:pt idx="12">
                  <c:v>1.0309999999999999</c:v>
                </c:pt>
                <c:pt idx="13">
                  <c:v>1.02</c:v>
                </c:pt>
                <c:pt idx="14">
                  <c:v>1.022</c:v>
                </c:pt>
                <c:pt idx="15">
                  <c:v>1.073</c:v>
                </c:pt>
                <c:pt idx="16">
                  <c:v>1.115</c:v>
                </c:pt>
                <c:pt idx="17">
                  <c:v>1.1739999999999999</c:v>
                </c:pt>
                <c:pt idx="18">
                  <c:v>1.2350000000000001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F3-4E71-9E83-3E61B0A0D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861888"/>
        <c:axId val="147864192"/>
      </c:lineChart>
      <c:catAx>
        <c:axId val="147861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Profile Reading - 10' Reading Offset - Profile @ 240 degree line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7864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7864192"/>
        <c:scaling>
          <c:orientation val="minMax"/>
          <c:max val="2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Resistance (ohms)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7861888"/>
        <c:crosses val="autoZero"/>
        <c:crossBetween val="midCat"/>
        <c:majorUnit val="10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" r="0.75000000000000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774700</xdr:colOff>
      <xdr:row>7</xdr:row>
      <xdr:rowOff>142875</xdr:rowOff>
    </xdr:from>
    <xdr:to>
      <xdr:col>24</xdr:col>
      <xdr:colOff>279400</xdr:colOff>
      <xdr:row>36</xdr:row>
      <xdr:rowOff>85725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37</xdr:row>
      <xdr:rowOff>0</xdr:rowOff>
    </xdr:from>
    <xdr:to>
      <xdr:col>17</xdr:col>
      <xdr:colOff>9525</xdr:colOff>
      <xdr:row>37</xdr:row>
      <xdr:rowOff>0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314325</xdr:colOff>
      <xdr:row>37</xdr:row>
      <xdr:rowOff>0</xdr:rowOff>
    </xdr:from>
    <xdr:to>
      <xdr:col>17</xdr:col>
      <xdr:colOff>9525</xdr:colOff>
      <xdr:row>37</xdr:row>
      <xdr:rowOff>0</xdr:rowOff>
    </xdr:to>
    <xdr:graphicFrame macro="">
      <xdr:nvGraphicFramePr>
        <xdr:cNvPr id="1027" name="Chart 3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87</xdr:row>
      <xdr:rowOff>0</xdr:rowOff>
    </xdr:from>
    <xdr:to>
      <xdr:col>18</xdr:col>
      <xdr:colOff>200025</xdr:colOff>
      <xdr:row>87</xdr:row>
      <xdr:rowOff>0</xdr:rowOff>
    </xdr:to>
    <xdr:graphicFrame macro="">
      <xdr:nvGraphicFramePr>
        <xdr:cNvPr id="1030" name="Chart 6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87</xdr:row>
      <xdr:rowOff>0</xdr:rowOff>
    </xdr:from>
    <xdr:to>
      <xdr:col>18</xdr:col>
      <xdr:colOff>104775</xdr:colOff>
      <xdr:row>87</xdr:row>
      <xdr:rowOff>0</xdr:rowOff>
    </xdr:to>
    <xdr:graphicFrame macro="">
      <xdr:nvGraphicFramePr>
        <xdr:cNvPr id="1031" name="Chart 7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314325</xdr:colOff>
      <xdr:row>105</xdr:row>
      <xdr:rowOff>0</xdr:rowOff>
    </xdr:from>
    <xdr:to>
      <xdr:col>17</xdr:col>
      <xdr:colOff>9525</xdr:colOff>
      <xdr:row>105</xdr:row>
      <xdr:rowOff>0</xdr:rowOff>
    </xdr:to>
    <xdr:graphicFrame macro="">
      <xdr:nvGraphicFramePr>
        <xdr:cNvPr id="1036" name="Chart 12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314325</xdr:colOff>
      <xdr:row>105</xdr:row>
      <xdr:rowOff>0</xdr:rowOff>
    </xdr:from>
    <xdr:to>
      <xdr:col>17</xdr:col>
      <xdr:colOff>9525</xdr:colOff>
      <xdr:row>105</xdr:row>
      <xdr:rowOff>0</xdr:rowOff>
    </xdr:to>
    <xdr:graphicFrame macro="">
      <xdr:nvGraphicFramePr>
        <xdr:cNvPr id="1037" name="Chart 13">
          <a:extLst>
            <a:ext uri="{FF2B5EF4-FFF2-40B4-BE49-F238E27FC236}">
              <a16:creationId xmlns:a16="http://schemas.microsoft.com/office/drawing/2014/main" id="{00000000-0008-0000-0100-00000D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0.69455</cdr:x>
      <cdr:y>0.56436</cdr:y>
    </cdr:from>
    <cdr:to>
      <cdr:x>0.74152</cdr:x>
      <cdr:y>0.61472</cdr:y>
    </cdr:to>
    <cdr:sp macro="" textlink="">
      <cdr:nvSpPr>
        <cdr:cNvPr id="4099" name="Text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30778" y="3094109"/>
          <a:ext cx="400859" cy="2758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US" sz="1200" b="0" i="0" u="none" strike="noStrike" baseline="0">
            <a:solidFill>
              <a:srgbClr val="3366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0.83402</cdr:x>
      <cdr:y>0.4892</cdr:y>
    </cdr:from>
    <cdr:to>
      <cdr:x>0.902</cdr:x>
      <cdr:y>0.60343</cdr:y>
    </cdr:to>
    <cdr:sp macro="" textlink="">
      <cdr:nvSpPr>
        <cdr:cNvPr id="410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05556" y="2674614"/>
          <a:ext cx="522109" cy="624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sp>
  </cdr:relSizeAnchor>
  <cdr:relSizeAnchor xmlns:cdr="http://schemas.openxmlformats.org/drawingml/2006/chartDrawing">
    <cdr:from>
      <cdr:x>0</cdr:x>
      <cdr:y>0</cdr:y>
    </cdr:from>
    <cdr:to>
      <cdr:x>0.00288</cdr:x>
      <cdr:y>0.00446</cdr:y>
    </cdr:to>
    <cdr:pic>
      <cdr:nvPicPr>
        <cdr:cNvPr id="5" name="chart">
          <a:extLst xmlns:a="http://schemas.openxmlformats.org/drawingml/2006/main">
            <a:ext uri="{FF2B5EF4-FFF2-40B4-BE49-F238E27FC236}">
              <a16:creationId xmlns:a16="http://schemas.microsoft.com/office/drawing/2014/main" id="{549BF539-6370-0D1E-D439-81E76C405D3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0.00284</cdr:x>
      <cdr:y>0.00446</cdr:y>
    </cdr:to>
    <cdr:pic>
      <cdr:nvPicPr>
        <cdr:cNvPr id="7" name="chart">
          <a:extLst xmlns:a="http://schemas.openxmlformats.org/drawingml/2006/main">
            <a:ext uri="{FF2B5EF4-FFF2-40B4-BE49-F238E27FC236}">
              <a16:creationId xmlns:a16="http://schemas.microsoft.com/office/drawing/2014/main" id="{B87B4B1D-6753-A2C6-D7AA-80861AD4913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0.00284</cdr:x>
      <cdr:y>0.00446</cdr:y>
    </cdr:to>
    <cdr:pic>
      <cdr:nvPicPr>
        <cdr:cNvPr id="9" name="chart">
          <a:extLst xmlns:a="http://schemas.openxmlformats.org/drawingml/2006/main">
            <a:ext uri="{FF2B5EF4-FFF2-40B4-BE49-F238E27FC236}">
              <a16:creationId xmlns:a16="http://schemas.microsoft.com/office/drawing/2014/main" id="{76243E08-7840-CD68-C2E8-AE96568D84D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0.65607</cdr:x>
      <cdr:y>0.34553</cdr:y>
    </cdr:from>
    <cdr:to>
      <cdr:x>0.74298</cdr:x>
      <cdr:y>0.5453</cdr:y>
    </cdr:to>
    <cdr:sp macro="" textlink="">
      <cdr:nvSpPr>
        <cdr:cNvPr id="1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88665" y="1889118"/>
          <a:ext cx="793326" cy="10922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400" b="0" i="0" u="none" strike="noStrike" baseline="0">
              <a:solidFill>
                <a:srgbClr val="3366FF"/>
              </a:solidFill>
              <a:latin typeface="Arial"/>
              <a:cs typeface="Arial"/>
            </a:rPr>
            <a:t>                   </a:t>
          </a:r>
          <a:r>
            <a:rPr lang="en-US" sz="1600" b="0" i="0" u="none" strike="noStrike" baseline="0">
              <a:solidFill>
                <a:srgbClr val="3366FF"/>
              </a:solidFill>
              <a:latin typeface="Arial"/>
              <a:cs typeface="Arial"/>
            </a:rPr>
            <a:t>#1</a:t>
          </a:r>
        </a:p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2000" b="0" i="0" u="none" strike="noStrike" baseline="0">
              <a:solidFill>
                <a:srgbClr val="3366FF"/>
              </a:solidFill>
              <a:latin typeface="Arial"/>
              <a:cs typeface="Arial"/>
            </a:rPr>
            <a:t>  </a:t>
          </a:r>
          <a:r>
            <a:rPr lang="en-US" sz="2400" b="0" i="0" u="none" strike="noStrike" baseline="0">
              <a:solidFill>
                <a:srgbClr val="3366FF"/>
              </a:solidFill>
              <a:latin typeface="Wingdings 3"/>
            </a:rPr>
            <a:t>i</a:t>
          </a:r>
        </a:p>
        <a:p xmlns:a="http://schemas.openxmlformats.org/drawingml/2006/main">
          <a:pPr algn="l" rtl="0">
            <a:defRPr sz="1000"/>
          </a:pPr>
          <a:endParaRPr lang="en-US" sz="2400" b="0" i="0" u="none" strike="noStrike" baseline="0">
            <a:solidFill>
              <a:srgbClr val="3366FF"/>
            </a:solidFill>
            <a:latin typeface="Wingdings 3"/>
          </a:endParaRPr>
        </a:p>
        <a:p xmlns:a="http://schemas.openxmlformats.org/drawingml/2006/main">
          <a:pPr algn="l" rtl="0">
            <a:defRPr sz="1000"/>
          </a:pPr>
          <a:endParaRPr lang="en-US" sz="1200" b="0" i="0" u="none" strike="noStrike" baseline="0">
            <a:solidFill>
              <a:srgbClr val="3366FF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0.00277</cdr:x>
      <cdr:y>0.00446</cdr:y>
    </cdr:to>
    <cdr:pic>
      <cdr:nvPicPr>
        <cdr:cNvPr id="12" name="chart">
          <a:extLst xmlns:a="http://schemas.openxmlformats.org/drawingml/2006/main">
            <a:ext uri="{FF2B5EF4-FFF2-40B4-BE49-F238E27FC236}">
              <a16:creationId xmlns:a16="http://schemas.microsoft.com/office/drawing/2014/main" id="{25F90492-45DC-381B-249F-1BEF20B3B9B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0.22539</cdr:x>
      <cdr:y>0.17131</cdr:y>
    </cdr:from>
    <cdr:to>
      <cdr:x>0.77356</cdr:x>
      <cdr:y>0.35482</cdr:y>
    </cdr:to>
    <cdr:sp macro="" textlink="">
      <cdr:nvSpPr>
        <cdr:cNvPr id="13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57400" y="936627"/>
          <a:ext cx="5003792" cy="10033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400" b="0" i="0" u="none" strike="noStrike" baseline="0">
              <a:solidFill>
                <a:srgbClr val="3366FF"/>
              </a:solidFill>
              <a:latin typeface="Arial"/>
              <a:cs typeface="Arial"/>
            </a:rPr>
            <a:t>                                                 </a:t>
          </a:r>
          <a:r>
            <a:rPr lang="en-US" sz="1600" b="0" i="0" u="none" strike="noStrike" baseline="0">
              <a:solidFill>
                <a:srgbClr val="3366FF"/>
              </a:solidFill>
              <a:latin typeface="Arial"/>
              <a:cs typeface="Arial"/>
            </a:rPr>
            <a:t>Karst Conduit</a:t>
          </a:r>
        </a:p>
        <a:p xmlns:a="http://schemas.openxmlformats.org/drawingml/2006/main">
          <a:pPr algn="l" rtl="0">
            <a:defRPr sz="1000"/>
          </a:pPr>
          <a:r>
            <a:rPr lang="en-US" sz="1600" b="0" i="0" u="none" strike="noStrike" baseline="0">
              <a:solidFill>
                <a:srgbClr val="3366FF"/>
              </a:solidFill>
              <a:latin typeface="Arial"/>
              <a:cs typeface="Arial"/>
            </a:rPr>
            <a:t>                                           Aquifer effect   </a:t>
          </a:r>
        </a:p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2000" b="0" i="0" u="none" strike="noStrike" baseline="0">
              <a:solidFill>
                <a:srgbClr val="3366FF"/>
              </a:solidFill>
              <a:latin typeface="Arial"/>
              <a:cs typeface="Arial"/>
            </a:rPr>
            <a:t>                      </a:t>
          </a:r>
          <a:r>
            <a:rPr lang="en-US" sz="2400" b="0" i="0" u="none" strike="noStrike" baseline="0">
              <a:solidFill>
                <a:srgbClr val="3366FF"/>
              </a:solidFill>
              <a:latin typeface="Wingdings 3"/>
            </a:rPr>
            <a:t>,</a:t>
          </a:r>
          <a:r>
            <a:rPr lang="en-US" sz="2400" b="0" i="0" u="none" strike="noStrike" baseline="0">
              <a:solidFill>
                <a:srgbClr val="3366FF"/>
              </a:solidFill>
              <a:latin typeface="Times New Roman" pitchFamily="18" charset="0"/>
              <a:cs typeface="Times New Roman" pitchFamily="18" charset="0"/>
            </a:rPr>
            <a:t>___________________</a:t>
          </a:r>
          <a:r>
            <a:rPr lang="en-US" sz="2400" b="0" i="0" u="none" strike="noStrike" baseline="0">
              <a:solidFill>
                <a:srgbClr val="3366FF"/>
              </a:solidFill>
              <a:latin typeface="Wingdings 3"/>
            </a:rPr>
            <a:t>,</a:t>
          </a:r>
          <a:endParaRPr lang="en-US" sz="1000" b="0" i="0" baseline="0">
            <a:latin typeface="Calibri"/>
          </a:endParaRPr>
        </a:p>
        <a:p xmlns:a="http://schemas.openxmlformats.org/drawingml/2006/main">
          <a:pPr algn="l" rtl="0">
            <a:defRPr sz="1000"/>
          </a:pPr>
          <a:endParaRPr lang="en-US" sz="2400" b="0" i="0" u="none" strike="noStrike" baseline="0">
            <a:solidFill>
              <a:srgbClr val="3366FF"/>
            </a:solidFill>
            <a:latin typeface="Wingdings 3"/>
          </a:endParaRPr>
        </a:p>
        <a:p xmlns:a="http://schemas.openxmlformats.org/drawingml/2006/main">
          <a:pPr algn="l" rtl="0">
            <a:defRPr sz="1000"/>
          </a:pPr>
          <a:endParaRPr lang="en-US" sz="1200" b="0" i="0" u="none" strike="noStrike" baseline="0">
            <a:solidFill>
              <a:srgbClr val="3366FF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0.00277</cdr:x>
      <cdr:y>0.00446</cdr:y>
    </cdr:to>
    <cdr:pic>
      <cdr:nvPicPr>
        <cdr:cNvPr id="14" name="chart">
          <a:extLst xmlns:a="http://schemas.openxmlformats.org/drawingml/2006/main">
            <a:ext uri="{FF2B5EF4-FFF2-40B4-BE49-F238E27FC236}">
              <a16:creationId xmlns:a16="http://schemas.microsoft.com/office/drawing/2014/main" id="{05A92914-B0DC-BA4B-4740-7E1E6117F33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0.00277</cdr:x>
      <cdr:y>0.00446</cdr:y>
    </cdr:to>
    <cdr:pic>
      <cdr:nvPicPr>
        <cdr:cNvPr id="15" name="chart">
          <a:extLst xmlns:a="http://schemas.openxmlformats.org/drawingml/2006/main">
            <a:ext uri="{FF2B5EF4-FFF2-40B4-BE49-F238E27FC236}">
              <a16:creationId xmlns:a16="http://schemas.microsoft.com/office/drawing/2014/main" id="{3FA2F3FF-1EC7-1BD9-3BAB-42F37F9E68A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0.61774</cdr:x>
      <cdr:y>0.51336</cdr:y>
    </cdr:from>
    <cdr:to>
      <cdr:x>0.72904</cdr:x>
      <cdr:y>0.71487</cdr:y>
    </cdr:to>
    <cdr:sp macro="" textlink="">
      <cdr:nvSpPr>
        <cdr:cNvPr id="2" name="Text Box 11">
          <a:extLst xmlns:a="http://schemas.openxmlformats.org/drawingml/2006/main">
            <a:ext uri="{FF2B5EF4-FFF2-40B4-BE49-F238E27FC236}">
              <a16:creationId xmlns:a16="http://schemas.microsoft.com/office/drawing/2014/main" id="{F70707B1-11A8-3AF1-566D-510DD995128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38800" y="2806700"/>
          <a:ext cx="1016000" cy="11017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400" b="0" i="0" u="none" strike="noStrike" baseline="0">
              <a:solidFill>
                <a:srgbClr val="3366FF"/>
              </a:solidFill>
              <a:latin typeface="Arial"/>
              <a:cs typeface="Arial"/>
            </a:rPr>
            <a:t>                 </a:t>
          </a:r>
          <a:r>
            <a:rPr lang="en-US" sz="1600" b="0" i="0" u="none" strike="noStrike" baseline="0">
              <a:solidFill>
                <a:srgbClr val="3366FF"/>
              </a:solidFill>
              <a:latin typeface="Arial"/>
              <a:cs typeface="Arial"/>
            </a:rPr>
            <a:t>Drilled 4/12/23 </a:t>
          </a:r>
        </a:p>
        <a:p xmlns:a="http://schemas.openxmlformats.org/drawingml/2006/main">
          <a:pPr algn="l" rtl="0">
            <a:defRPr sz="1000"/>
          </a:pPr>
          <a:r>
            <a:rPr lang="en-US" sz="1600" b="0" i="0" u="none" strike="noStrike" baseline="0">
              <a:solidFill>
                <a:srgbClr val="3366FF"/>
              </a:solidFill>
              <a:latin typeface="Arial"/>
              <a:cs typeface="Arial"/>
            </a:rPr>
            <a:t>300 gpm   </a:t>
          </a:r>
        </a:p>
        <a:p xmlns:a="http://schemas.openxmlformats.org/drawingml/2006/main">
          <a:pPr algn="l" rtl="0">
            <a:defRPr sz="1000"/>
          </a:pPr>
          <a:r>
            <a:rPr lang="en-US" sz="1600" b="0" i="0" u="none" strike="noStrike" baseline="0">
              <a:solidFill>
                <a:srgbClr val="3366FF"/>
              </a:solidFill>
              <a:latin typeface="Arial"/>
              <a:cs typeface="Arial"/>
            </a:rPr>
            <a:t>  </a:t>
          </a:r>
          <a:endParaRPr lang="en-US" sz="1200" b="0" i="0" u="none" strike="noStrike" baseline="0">
            <a:solidFill>
              <a:srgbClr val="3366FF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0.90222</cdr:x>
      <cdr:y>0.27746</cdr:y>
    </cdr:from>
    <cdr:to>
      <cdr:x>0.98725</cdr:x>
      <cdr:y>0.65401</cdr:y>
    </cdr:to>
    <cdr:sp macro="" textlink="">
      <cdr:nvSpPr>
        <cdr:cNvPr id="10241" name="Text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70295" y="206674"/>
          <a:ext cx="571786" cy="2761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0" i="0" u="none" strike="noStrike" baseline="0">
              <a:solidFill>
                <a:srgbClr val="3366FF"/>
              </a:solidFill>
              <a:latin typeface="Arial"/>
              <a:cs typeface="Arial"/>
            </a:rPr>
            <a:t>S-5</a:t>
          </a:r>
        </a:p>
      </cdr:txBody>
    </cdr:sp>
  </cdr:relSizeAnchor>
  <cdr:relSizeAnchor xmlns:cdr="http://schemas.openxmlformats.org/drawingml/2006/chartDrawing">
    <cdr:from>
      <cdr:x>0.93746</cdr:x>
      <cdr:y>0.24831</cdr:y>
    </cdr:from>
    <cdr:to>
      <cdr:x>0.98996</cdr:x>
      <cdr:y>0.62486</cdr:y>
    </cdr:to>
    <cdr:sp macro="" textlink="">
      <cdr:nvSpPr>
        <cdr:cNvPr id="10242" name="Text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07296" y="185295"/>
          <a:ext cx="353016" cy="2761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0" i="0" u="none" strike="noStrike" baseline="0">
              <a:solidFill>
                <a:srgbClr val="3366FF"/>
              </a:solidFill>
              <a:latin typeface="Arial"/>
              <a:cs typeface="Arial"/>
            </a:rPr>
            <a:t>S-8</a:t>
          </a:r>
        </a:p>
      </cdr:txBody>
    </cdr:sp>
  </cdr:relSizeAnchor>
  <cdr:relSizeAnchor xmlns:cdr="http://schemas.openxmlformats.org/drawingml/2006/chartDrawing">
    <cdr:from>
      <cdr:x>0.71812</cdr:x>
      <cdr:y>0.25593</cdr:y>
    </cdr:from>
    <cdr:to>
      <cdr:x>0.78663</cdr:x>
      <cdr:y>0.27159</cdr:y>
    </cdr:to>
    <cdr:sp macro="" textlink="">
      <cdr:nvSpPr>
        <cdr:cNvPr id="10244" name="Text Box 10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32255" y="190879"/>
          <a:ext cx="460743" cy="11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5" b="0" i="0" u="none" strike="noStrike" baseline="0">
              <a:solidFill>
                <a:srgbClr val="3366FF"/>
              </a:solidFill>
              <a:latin typeface="Arial"/>
              <a:cs typeface="Arial"/>
            </a:rPr>
            <a:t>Swallow </a:t>
          </a:r>
        </a:p>
        <a:p xmlns:a="http://schemas.openxmlformats.org/drawingml/2006/main">
          <a:pPr algn="l" rtl="0">
            <a:defRPr sz="1000"/>
          </a:pPr>
          <a:r>
            <a:rPr lang="en-US" sz="125" b="0" i="0" u="none" strike="noStrike" baseline="0">
              <a:solidFill>
                <a:srgbClr val="3366FF"/>
              </a:solidFill>
              <a:latin typeface="Arial"/>
              <a:cs typeface="Arial"/>
            </a:rPr>
            <a:t>Hole #3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0.91815</cdr:x>
      <cdr:y>0.5087</cdr:y>
    </cdr:from>
    <cdr:to>
      <cdr:x>0.97852</cdr:x>
      <cdr:y>0.88525</cdr:y>
    </cdr:to>
    <cdr:sp macro="" textlink="">
      <cdr:nvSpPr>
        <cdr:cNvPr id="11265" name="Text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89988" y="376269"/>
          <a:ext cx="400217" cy="2761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0" i="0" u="none" strike="noStrike" baseline="0">
              <a:solidFill>
                <a:srgbClr val="3366FF"/>
              </a:solidFill>
              <a:latin typeface="Arial"/>
              <a:cs typeface="Arial"/>
            </a:rPr>
            <a:t>S-5</a:t>
          </a:r>
        </a:p>
      </cdr:txBody>
    </cdr:sp>
  </cdr:relSizeAnchor>
  <cdr:relSizeAnchor xmlns:cdr="http://schemas.openxmlformats.org/drawingml/2006/chartDrawing">
    <cdr:from>
      <cdr:x>0.93811</cdr:x>
      <cdr:y>0.48956</cdr:y>
    </cdr:from>
    <cdr:to>
      <cdr:x>0.99701</cdr:x>
      <cdr:y>0.86611</cdr:y>
    </cdr:to>
    <cdr:sp macro="" textlink="">
      <cdr:nvSpPr>
        <cdr:cNvPr id="11266" name="Text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22305" y="362229"/>
          <a:ext cx="390415" cy="2761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0" i="0" u="none" strike="noStrike" baseline="0">
              <a:solidFill>
                <a:srgbClr val="3366FF"/>
              </a:solidFill>
              <a:latin typeface="Arial"/>
              <a:cs typeface="Arial"/>
            </a:rPr>
            <a:t>S-8</a:t>
          </a:r>
        </a:p>
      </cdr:txBody>
    </cdr:sp>
  </cdr:relSizeAnchor>
  <cdr:relSizeAnchor xmlns:cdr="http://schemas.openxmlformats.org/drawingml/2006/chartDrawing">
    <cdr:from>
      <cdr:x>0.73039</cdr:x>
      <cdr:y>0.45932</cdr:y>
    </cdr:from>
    <cdr:to>
      <cdr:x>0.78928</cdr:x>
      <cdr:y>0.47477</cdr:y>
    </cdr:to>
    <cdr:sp macro="" textlink="">
      <cdr:nvSpPr>
        <cdr:cNvPr id="112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45233" y="340053"/>
          <a:ext cx="390415" cy="113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5" b="0" i="0" u="none" strike="noStrike" baseline="0">
              <a:solidFill>
                <a:srgbClr val="3366FF"/>
              </a:solidFill>
              <a:latin typeface="Arial"/>
              <a:cs typeface="Arial"/>
            </a:rPr>
            <a:t>Swallow </a:t>
          </a:r>
        </a:p>
        <a:p xmlns:a="http://schemas.openxmlformats.org/drawingml/2006/main">
          <a:pPr algn="l" rtl="0">
            <a:defRPr sz="1000"/>
          </a:pPr>
          <a:r>
            <a:rPr lang="en-US" sz="125" b="0" i="0" u="none" strike="noStrike" baseline="0">
              <a:solidFill>
                <a:srgbClr val="3366FF"/>
              </a:solidFill>
              <a:latin typeface="Arial"/>
              <a:cs typeface="Arial"/>
            </a:rPr>
            <a:t>Hole #3</a:t>
          </a:r>
        </a:p>
      </cdr:txBody>
    </cdr:sp>
  </cdr:relSizeAnchor>
  <cdr:relSizeAnchor xmlns:cdr="http://schemas.openxmlformats.org/drawingml/2006/chartDrawing">
    <cdr:from>
      <cdr:x>0.91668</cdr:x>
      <cdr:y>0.44605</cdr:y>
    </cdr:from>
    <cdr:to>
      <cdr:x>0.97557</cdr:x>
      <cdr:y>0.48956</cdr:y>
    </cdr:to>
    <cdr:sp macro="" textlink="">
      <cdr:nvSpPr>
        <cdr:cNvPr id="1126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80187" y="330321"/>
          <a:ext cx="390415" cy="319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275" b="0" i="0" u="none" strike="noStrike" baseline="0">
              <a:solidFill>
                <a:srgbClr val="3366FF"/>
              </a:solidFill>
              <a:latin typeface="Arial"/>
              <a:cs typeface="Arial"/>
            </a:rPr>
            <a:t>Drill (#1) </a:t>
          </a:r>
        </a:p>
        <a:p xmlns:a="http://schemas.openxmlformats.org/drawingml/2006/main">
          <a:pPr algn="l" rtl="0">
            <a:defRPr sz="1000"/>
          </a:pPr>
          <a:r>
            <a:rPr lang="en-US" sz="275" b="0" i="0" u="none" strike="noStrike" baseline="0">
              <a:solidFill>
                <a:srgbClr val="3366FF"/>
              </a:solidFill>
              <a:latin typeface="Arial"/>
              <a:cs typeface="Arial"/>
            </a:rPr>
            <a:t>  </a:t>
          </a:r>
          <a:r>
            <a:rPr lang="en-US" sz="425" b="0" i="0" u="none" strike="noStrike" baseline="0">
              <a:solidFill>
                <a:srgbClr val="3366FF"/>
              </a:solidFill>
              <a:latin typeface="Wingdings 3"/>
            </a:rPr>
            <a:t>i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luestoneJobs/SweetbrierFarm-RickDees/WennerProfileCurve'CCP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SHFLOW"/>
      <sheetName val="Chart"/>
    </sheetNames>
    <sheetDataSet>
      <sheetData sheetId="0"/>
      <sheetData sheetId="1">
        <row r="2">
          <cell r="B2">
            <v>1</v>
          </cell>
          <cell r="C2">
            <v>2</v>
          </cell>
          <cell r="D2">
            <v>3</v>
          </cell>
          <cell r="E2">
            <v>4</v>
          </cell>
          <cell r="F2">
            <v>5</v>
          </cell>
          <cell r="G2">
            <v>6</v>
          </cell>
          <cell r="H2">
            <v>7</v>
          </cell>
          <cell r="I2">
            <v>8</v>
          </cell>
          <cell r="J2">
            <v>9</v>
          </cell>
          <cell r="K2">
            <v>10</v>
          </cell>
          <cell r="L2">
            <v>11</v>
          </cell>
          <cell r="M2">
            <v>12</v>
          </cell>
          <cell r="N2">
            <v>13</v>
          </cell>
          <cell r="O2">
            <v>14</v>
          </cell>
          <cell r="P2">
            <v>15</v>
          </cell>
          <cell r="Q2">
            <v>16</v>
          </cell>
          <cell r="R2">
            <v>17</v>
          </cell>
          <cell r="S2">
            <v>18</v>
          </cell>
          <cell r="T2">
            <v>19</v>
          </cell>
          <cell r="U2">
            <v>20</v>
          </cell>
          <cell r="V2">
            <v>21</v>
          </cell>
          <cell r="W2" t="str">
            <v>22 (S-5)</v>
          </cell>
          <cell r="X2" t="str">
            <v>23 (S-8)</v>
          </cell>
        </row>
        <row r="3">
          <cell r="A3" t="str">
            <v>Bedrock Resistance</v>
          </cell>
          <cell r="B3">
            <v>0.63400000000000001</v>
          </cell>
          <cell r="C3">
            <v>0.61</v>
          </cell>
          <cell r="D3">
            <v>0.58599999999999997</v>
          </cell>
          <cell r="E3">
            <v>0.60499999999999998</v>
          </cell>
          <cell r="F3">
            <v>0.625</v>
          </cell>
          <cell r="G3">
            <v>0.629</v>
          </cell>
          <cell r="H3">
            <v>0.60099999999999998</v>
          </cell>
          <cell r="I3">
            <v>0.56999999999999995</v>
          </cell>
          <cell r="J3">
            <v>0.53</v>
          </cell>
          <cell r="K3">
            <v>0.52500000000000002</v>
          </cell>
          <cell r="L3">
            <v>0.47</v>
          </cell>
          <cell r="M3">
            <v>0.45200000000000001</v>
          </cell>
          <cell r="N3">
            <v>0.42499999999999999</v>
          </cell>
          <cell r="O3">
            <v>0.41</v>
          </cell>
          <cell r="P3">
            <v>0.40899999999999997</v>
          </cell>
          <cell r="Q3">
            <v>0.46200000000000002</v>
          </cell>
          <cell r="R3">
            <v>0.46</v>
          </cell>
          <cell r="S3">
            <v>0.5</v>
          </cell>
          <cell r="T3">
            <v>0.51</v>
          </cell>
          <cell r="U3">
            <v>0.53800000000000003</v>
          </cell>
          <cell r="V3">
            <v>0.54</v>
          </cell>
          <cell r="W3">
            <v>0.55000000000000004</v>
          </cell>
          <cell r="X3">
            <v>0.54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W70"/>
  <sheetViews>
    <sheetView showOutlineSymbols="0" zoomScale="75" workbookViewId="0">
      <pane xSplit="1" ySplit="7" topLeftCell="D9" activePane="bottomRight" state="frozen"/>
      <selection pane="topRight" activeCell="B1" sqref="B1"/>
      <selection pane="bottomLeft" activeCell="A8" sqref="A8"/>
      <selection pane="bottomRight" activeCell="E5" sqref="E5"/>
    </sheetView>
  </sheetViews>
  <sheetFormatPr defaultColWidth="14.44140625" defaultRowHeight="15" x14ac:dyDescent="0.2"/>
  <cols>
    <col min="1" max="1" width="20.109375" customWidth="1"/>
    <col min="2" max="2" width="10.6640625" customWidth="1"/>
    <col min="3" max="3" width="8.88671875" customWidth="1"/>
    <col min="4" max="4" width="12.5546875" customWidth="1"/>
    <col min="5" max="22" width="8.88671875" customWidth="1"/>
  </cols>
  <sheetData>
    <row r="2" spans="1:23" ht="26.25" x14ac:dyDescent="0.4">
      <c r="A2" s="12" t="s">
        <v>28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0</v>
      </c>
      <c r="O2" s="1"/>
      <c r="P2" s="1"/>
      <c r="Q2" s="1"/>
      <c r="R2" s="1"/>
      <c r="S2" s="1"/>
      <c r="T2" s="1"/>
      <c r="U2" s="1"/>
      <c r="V2" s="1"/>
      <c r="W2" s="1"/>
    </row>
    <row r="3" spans="1:23" ht="29.25" customHeight="1" thickBot="1" x14ac:dyDescent="0.6">
      <c r="A3" s="11" t="s">
        <v>1</v>
      </c>
      <c r="B3" s="1"/>
      <c r="C3" s="1"/>
      <c r="D3" s="1"/>
      <c r="E3" s="1"/>
      <c r="F3" s="1"/>
      <c r="G3" s="1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.75" thickTop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5.75" x14ac:dyDescent="0.25">
      <c r="A5" s="13">
        <f ca="1">NOW()</f>
        <v>45398.482891319443</v>
      </c>
      <c r="B5" s="4" t="s">
        <v>2</v>
      </c>
      <c r="C5" s="14">
        <v>1</v>
      </c>
      <c r="D5" s="14">
        <v>2</v>
      </c>
      <c r="E5" s="14" t="s">
        <v>43</v>
      </c>
      <c r="F5" s="14">
        <v>4</v>
      </c>
      <c r="G5" s="14">
        <v>5</v>
      </c>
      <c r="H5" s="14">
        <v>6</v>
      </c>
      <c r="I5" s="14" t="s">
        <v>45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>
        <v>14</v>
      </c>
      <c r="Q5" s="14">
        <v>15</v>
      </c>
      <c r="R5" s="14">
        <v>16</v>
      </c>
      <c r="S5" s="14">
        <v>17</v>
      </c>
      <c r="T5" s="14" t="s">
        <v>46</v>
      </c>
      <c r="U5" s="14">
        <v>19</v>
      </c>
      <c r="V5" s="14">
        <v>20</v>
      </c>
      <c r="W5" s="4" t="s">
        <v>3</v>
      </c>
    </row>
    <row r="6" spans="1:23" ht="15.75" thickBo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5.75" thickTop="1" x14ac:dyDescent="0.2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x14ac:dyDescent="0.2">
      <c r="A8" t="s">
        <v>4</v>
      </c>
      <c r="B8" s="6">
        <v>1000</v>
      </c>
      <c r="C8" s="6" t="e">
        <f t="shared" ref="C8:L8" si="0">B54</f>
        <v>#REF!</v>
      </c>
      <c r="D8" s="6" t="e">
        <f t="shared" si="0"/>
        <v>#REF!</v>
      </c>
      <c r="E8" s="6" t="e">
        <f t="shared" si="0"/>
        <v>#REF!</v>
      </c>
      <c r="F8" s="6" t="e">
        <f t="shared" si="0"/>
        <v>#REF!</v>
      </c>
      <c r="G8" s="6" t="e">
        <f t="shared" si="0"/>
        <v>#REF!</v>
      </c>
      <c r="H8" s="6" t="e">
        <f t="shared" si="0"/>
        <v>#REF!</v>
      </c>
      <c r="I8" s="6" t="e">
        <f t="shared" si="0"/>
        <v>#REF!</v>
      </c>
      <c r="J8" s="6" t="e">
        <f t="shared" si="0"/>
        <v>#REF!</v>
      </c>
      <c r="K8" s="6" t="e">
        <f t="shared" si="0"/>
        <v>#REF!</v>
      </c>
      <c r="L8" s="6" t="e">
        <f t="shared" si="0"/>
        <v>#REF!</v>
      </c>
      <c r="M8" s="6"/>
      <c r="N8" s="6"/>
      <c r="O8" s="6"/>
      <c r="P8" s="6"/>
      <c r="Q8" s="6"/>
      <c r="R8" s="6"/>
      <c r="S8" s="6"/>
      <c r="T8" s="6" t="e">
        <f>L54</f>
        <v>#REF!</v>
      </c>
      <c r="U8" s="6"/>
      <c r="V8" s="6" t="e">
        <f>T54</f>
        <v>#REF!</v>
      </c>
      <c r="W8" s="6">
        <f>B8</f>
        <v>1000</v>
      </c>
    </row>
    <row r="9" spans="1:23" x14ac:dyDescent="0.2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x14ac:dyDescent="0.2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x14ac:dyDescent="0.2">
      <c r="A11" t="s">
        <v>41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x14ac:dyDescent="0.2">
      <c r="A12" t="s">
        <v>42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>
        <f>SUM(B12:V12)</f>
        <v>0</v>
      </c>
    </row>
    <row r="13" spans="1:23" x14ac:dyDescent="0.2">
      <c r="A13" t="s">
        <v>5</v>
      </c>
      <c r="B13" s="6"/>
      <c r="C13" s="16">
        <v>97.3</v>
      </c>
      <c r="D13" s="17">
        <v>9.8000000000000007</v>
      </c>
      <c r="E13" s="17">
        <v>10.7</v>
      </c>
      <c r="F13" s="17">
        <v>11.7</v>
      </c>
      <c r="G13" s="17">
        <v>96.3</v>
      </c>
      <c r="H13" s="17">
        <v>12.6</v>
      </c>
      <c r="I13" s="17">
        <v>12.8</v>
      </c>
      <c r="J13" s="17">
        <v>220.5</v>
      </c>
      <c r="K13" s="17">
        <v>179.5</v>
      </c>
      <c r="L13" s="17">
        <v>10.1</v>
      </c>
      <c r="M13" s="17">
        <v>413</v>
      </c>
      <c r="N13" s="17">
        <v>12.1</v>
      </c>
      <c r="O13" s="17">
        <v>208.6</v>
      </c>
      <c r="P13" s="16">
        <v>190.6</v>
      </c>
      <c r="Q13" s="16">
        <v>248.6</v>
      </c>
      <c r="R13" s="16">
        <v>221</v>
      </c>
      <c r="S13" s="16">
        <v>279</v>
      </c>
      <c r="T13" s="16">
        <v>261.7</v>
      </c>
      <c r="U13" s="16">
        <v>8.4</v>
      </c>
      <c r="V13" s="16">
        <v>7.3</v>
      </c>
      <c r="W13" s="6">
        <f>SUM(B13:V13)</f>
        <v>2511.6</v>
      </c>
    </row>
    <row r="14" spans="1:23" x14ac:dyDescent="0.2">
      <c r="A14" t="s">
        <v>6</v>
      </c>
      <c r="B14" s="7" t="e">
        <f>#REF!</f>
        <v>#REF!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 t="e">
        <f>SUM(B14:V14)</f>
        <v>#REF!</v>
      </c>
    </row>
    <row r="15" spans="1:23" x14ac:dyDescent="0.2">
      <c r="A15" t="s">
        <v>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>
        <f>SUM(B15:V15)</f>
        <v>0</v>
      </c>
    </row>
    <row r="16" spans="1:23" x14ac:dyDescent="0.2">
      <c r="A16" s="8" t="s">
        <v>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x14ac:dyDescent="0.2">
      <c r="A17" t="s">
        <v>8</v>
      </c>
      <c r="B17" s="6" t="e">
        <f t="shared" ref="B17:V17" si="1">SUM(B12:B16)</f>
        <v>#REF!</v>
      </c>
      <c r="C17" s="6">
        <f t="shared" si="1"/>
        <v>97.3</v>
      </c>
      <c r="D17" s="6">
        <f t="shared" si="1"/>
        <v>9.8000000000000007</v>
      </c>
      <c r="E17" s="6">
        <f t="shared" si="1"/>
        <v>10.7</v>
      </c>
      <c r="F17" s="6">
        <f t="shared" si="1"/>
        <v>11.7</v>
      </c>
      <c r="G17" s="6">
        <f t="shared" si="1"/>
        <v>96.3</v>
      </c>
      <c r="H17" s="6">
        <f t="shared" si="1"/>
        <v>12.6</v>
      </c>
      <c r="I17" s="6">
        <f t="shared" si="1"/>
        <v>12.8</v>
      </c>
      <c r="J17" s="6">
        <f t="shared" si="1"/>
        <v>220.5</v>
      </c>
      <c r="K17" s="6">
        <f t="shared" si="1"/>
        <v>179.5</v>
      </c>
      <c r="L17" s="6">
        <f t="shared" si="1"/>
        <v>10.1</v>
      </c>
      <c r="M17" s="6"/>
      <c r="N17" s="6"/>
      <c r="O17" s="6"/>
      <c r="P17" s="6"/>
      <c r="Q17" s="6"/>
      <c r="R17" s="6"/>
      <c r="S17" s="6"/>
      <c r="T17" s="6">
        <f t="shared" si="1"/>
        <v>261.7</v>
      </c>
      <c r="U17" s="6"/>
      <c r="V17" s="6">
        <f t="shared" si="1"/>
        <v>7.3</v>
      </c>
      <c r="W17" s="6" t="e">
        <f>SUM(B17:V17)</f>
        <v>#REF!</v>
      </c>
    </row>
    <row r="18" spans="1:23" x14ac:dyDescent="0.2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 t="s">
        <v>0</v>
      </c>
    </row>
    <row r="19" spans="1:23" ht="15.75" thickBot="1" x14ac:dyDescent="0.25">
      <c r="A19" t="s">
        <v>9</v>
      </c>
      <c r="B19" s="6" t="e">
        <f t="shared" ref="B19:V19" si="2">SUM(B8+B17)</f>
        <v>#REF!</v>
      </c>
      <c r="C19" s="6" t="e">
        <f t="shared" si="2"/>
        <v>#REF!</v>
      </c>
      <c r="D19" s="6" t="e">
        <f t="shared" si="2"/>
        <v>#REF!</v>
      </c>
      <c r="E19" s="6" t="e">
        <f t="shared" si="2"/>
        <v>#REF!</v>
      </c>
      <c r="F19" s="6" t="e">
        <f t="shared" si="2"/>
        <v>#REF!</v>
      </c>
      <c r="G19" s="6" t="e">
        <f t="shared" si="2"/>
        <v>#REF!</v>
      </c>
      <c r="H19" s="6" t="e">
        <f t="shared" si="2"/>
        <v>#REF!</v>
      </c>
      <c r="I19" s="6" t="e">
        <f t="shared" si="2"/>
        <v>#REF!</v>
      </c>
      <c r="J19" s="6" t="e">
        <f t="shared" si="2"/>
        <v>#REF!</v>
      </c>
      <c r="K19" s="6" t="e">
        <f t="shared" si="2"/>
        <v>#REF!</v>
      </c>
      <c r="L19" s="6" t="e">
        <f t="shared" si="2"/>
        <v>#REF!</v>
      </c>
      <c r="M19" s="6"/>
      <c r="N19" s="6"/>
      <c r="O19" s="6"/>
      <c r="P19" s="6"/>
      <c r="Q19" s="6"/>
      <c r="R19" s="6"/>
      <c r="S19" s="6"/>
      <c r="T19" s="6" t="e">
        <f t="shared" si="2"/>
        <v>#REF!</v>
      </c>
      <c r="U19" s="6"/>
      <c r="V19" s="6" t="e">
        <f t="shared" si="2"/>
        <v>#REF!</v>
      </c>
      <c r="W19" s="6" t="e">
        <f>SUM(W8:W16)</f>
        <v>#REF!</v>
      </c>
    </row>
    <row r="20" spans="1:23" ht="15.75" thickTop="1" x14ac:dyDescent="0.2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3" x14ac:dyDescent="0.2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x14ac:dyDescent="0.2">
      <c r="A22" t="s">
        <v>10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x14ac:dyDescent="0.2">
      <c r="A23" t="s">
        <v>35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>
        <f t="shared" ref="W23:W40" si="3">SUM(B23:V23)</f>
        <v>0</v>
      </c>
    </row>
    <row r="24" spans="1:23" x14ac:dyDescent="0.2">
      <c r="A24" t="s">
        <v>11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>
        <f t="shared" si="3"/>
        <v>0</v>
      </c>
    </row>
    <row r="25" spans="1:23" x14ac:dyDescent="0.2">
      <c r="A25" t="s">
        <v>39</v>
      </c>
      <c r="B25" s="6"/>
      <c r="C25" s="6">
        <v>500</v>
      </c>
      <c r="D25" s="6">
        <v>500</v>
      </c>
      <c r="E25" s="6">
        <v>500</v>
      </c>
      <c r="F25" s="6">
        <v>0</v>
      </c>
      <c r="G25" s="6">
        <v>0</v>
      </c>
      <c r="H25" s="6">
        <v>0</v>
      </c>
      <c r="I25" s="6">
        <v>500</v>
      </c>
      <c r="J25" s="6">
        <v>500</v>
      </c>
      <c r="K25" s="6">
        <v>1000</v>
      </c>
      <c r="L25" s="6">
        <v>1000</v>
      </c>
      <c r="M25" s="6"/>
      <c r="N25" s="6"/>
      <c r="O25" s="6"/>
      <c r="P25" s="6"/>
      <c r="Q25" s="6"/>
      <c r="R25" s="6"/>
      <c r="S25" s="6"/>
      <c r="T25" s="6">
        <v>1000</v>
      </c>
      <c r="U25" s="6"/>
      <c r="V25" s="6">
        <v>1200</v>
      </c>
      <c r="W25" s="6">
        <f t="shared" si="3"/>
        <v>6700</v>
      </c>
    </row>
    <row r="26" spans="1:23" x14ac:dyDescent="0.2">
      <c r="A26" t="s">
        <v>12</v>
      </c>
      <c r="B26" s="6"/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/>
      <c r="N26" s="6"/>
      <c r="O26" s="6"/>
      <c r="P26" s="6"/>
      <c r="Q26" s="6"/>
      <c r="R26" s="6"/>
      <c r="S26" s="6"/>
      <c r="T26" s="6">
        <v>0</v>
      </c>
      <c r="U26" s="6"/>
      <c r="V26" s="6">
        <v>0</v>
      </c>
      <c r="W26" s="6">
        <f t="shared" si="3"/>
        <v>0</v>
      </c>
    </row>
    <row r="27" spans="1:23" x14ac:dyDescent="0.2">
      <c r="A27" t="s">
        <v>40</v>
      </c>
      <c r="B27" s="6"/>
      <c r="C27" s="6">
        <v>50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>
        <f t="shared" si="3"/>
        <v>50</v>
      </c>
    </row>
    <row r="28" spans="1:23" x14ac:dyDescent="0.2">
      <c r="A28" t="s">
        <v>36</v>
      </c>
      <c r="B28" s="6"/>
      <c r="C28" s="6">
        <v>100</v>
      </c>
      <c r="D28" s="6">
        <v>100</v>
      </c>
      <c r="E28" s="6">
        <v>75</v>
      </c>
      <c r="F28" s="6">
        <v>75</v>
      </c>
      <c r="G28" s="6">
        <v>50</v>
      </c>
      <c r="H28" s="6">
        <v>100</v>
      </c>
      <c r="I28" s="6">
        <v>75</v>
      </c>
      <c r="J28" s="6">
        <v>50</v>
      </c>
      <c r="K28" s="6">
        <v>50</v>
      </c>
      <c r="L28" s="6">
        <v>50</v>
      </c>
      <c r="M28" s="6"/>
      <c r="N28" s="6"/>
      <c r="O28" s="6"/>
      <c r="P28" s="6"/>
      <c r="Q28" s="6"/>
      <c r="R28" s="6"/>
      <c r="S28" s="6"/>
      <c r="T28" s="6">
        <v>50</v>
      </c>
      <c r="U28" s="6"/>
      <c r="V28" s="6">
        <v>50</v>
      </c>
      <c r="W28" s="6">
        <f t="shared" si="3"/>
        <v>825</v>
      </c>
    </row>
    <row r="29" spans="1:23" x14ac:dyDescent="0.2">
      <c r="A29" t="s">
        <v>13</v>
      </c>
      <c r="B29" s="6"/>
      <c r="C29" s="6">
        <v>50</v>
      </c>
      <c r="D29" s="6">
        <v>50</v>
      </c>
      <c r="E29" s="6">
        <v>50</v>
      </c>
      <c r="F29" s="6">
        <v>50</v>
      </c>
      <c r="G29" s="6">
        <v>50</v>
      </c>
      <c r="H29" s="6">
        <v>50</v>
      </c>
      <c r="I29" s="6">
        <v>50</v>
      </c>
      <c r="J29" s="6">
        <v>50</v>
      </c>
      <c r="K29" s="6">
        <v>50</v>
      </c>
      <c r="L29" s="6">
        <v>50</v>
      </c>
      <c r="M29" s="6"/>
      <c r="N29" s="6"/>
      <c r="O29" s="6"/>
      <c r="P29" s="6"/>
      <c r="Q29" s="6"/>
      <c r="R29" s="6"/>
      <c r="S29" s="6"/>
      <c r="T29" s="6">
        <v>50</v>
      </c>
      <c r="U29" s="6"/>
      <c r="V29" s="6">
        <v>50</v>
      </c>
      <c r="W29" s="6">
        <f t="shared" si="3"/>
        <v>600</v>
      </c>
    </row>
    <row r="30" spans="1:23" x14ac:dyDescent="0.2">
      <c r="A30" t="s">
        <v>29</v>
      </c>
      <c r="B30" s="6"/>
      <c r="C30" s="6">
        <v>750</v>
      </c>
      <c r="D30" s="6">
        <v>600</v>
      </c>
      <c r="E30" s="6">
        <v>250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500</v>
      </c>
      <c r="L30" s="6">
        <v>0</v>
      </c>
      <c r="M30" s="6"/>
      <c r="N30" s="6"/>
      <c r="O30" s="6"/>
      <c r="P30" s="6"/>
      <c r="Q30" s="6"/>
      <c r="R30" s="6"/>
      <c r="S30" s="6"/>
      <c r="T30" s="6">
        <v>500</v>
      </c>
      <c r="U30" s="6"/>
      <c r="V30" s="6">
        <v>0</v>
      </c>
      <c r="W30" s="6">
        <f t="shared" si="3"/>
        <v>2600</v>
      </c>
    </row>
    <row r="31" spans="1:23" x14ac:dyDescent="0.2">
      <c r="A31" t="s">
        <v>14</v>
      </c>
      <c r="B31" s="6"/>
      <c r="C31" s="6">
        <v>100</v>
      </c>
      <c r="D31" s="6">
        <v>500</v>
      </c>
      <c r="E31" s="6">
        <v>100</v>
      </c>
      <c r="F31" s="6">
        <v>50</v>
      </c>
      <c r="G31" s="6">
        <v>50</v>
      </c>
      <c r="H31" s="6">
        <v>50</v>
      </c>
      <c r="I31" s="6">
        <v>0</v>
      </c>
      <c r="J31" s="6">
        <v>0</v>
      </c>
      <c r="K31" s="6">
        <v>500</v>
      </c>
      <c r="L31" s="6">
        <v>100</v>
      </c>
      <c r="M31" s="6"/>
      <c r="N31" s="6"/>
      <c r="O31" s="6"/>
      <c r="P31" s="6"/>
      <c r="Q31" s="6"/>
      <c r="R31" s="6"/>
      <c r="S31" s="6"/>
      <c r="T31" s="6">
        <v>100</v>
      </c>
      <c r="U31" s="6"/>
      <c r="V31" s="6">
        <v>100</v>
      </c>
      <c r="W31" s="6">
        <f t="shared" si="3"/>
        <v>1650</v>
      </c>
    </row>
    <row r="32" spans="1:23" x14ac:dyDescent="0.2">
      <c r="A32" t="s">
        <v>15</v>
      </c>
      <c r="B32" s="6"/>
      <c r="C32" s="6"/>
      <c r="D32" s="6"/>
      <c r="E32" s="6"/>
      <c r="F32" s="6"/>
      <c r="G32" s="6"/>
      <c r="H32" s="6"/>
      <c r="I32" s="6"/>
      <c r="J32" s="6">
        <v>250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>
        <f t="shared" si="3"/>
        <v>250</v>
      </c>
    </row>
    <row r="33" spans="1:23" x14ac:dyDescent="0.2">
      <c r="A33" t="s">
        <v>30</v>
      </c>
      <c r="B33" s="6"/>
      <c r="C33" s="6">
        <v>250</v>
      </c>
      <c r="D33" s="6">
        <v>250</v>
      </c>
      <c r="E33" s="6">
        <v>250</v>
      </c>
      <c r="F33" s="6">
        <v>250</v>
      </c>
      <c r="G33" s="6">
        <v>250</v>
      </c>
      <c r="H33" s="6">
        <v>250</v>
      </c>
      <c r="I33" s="6">
        <v>250</v>
      </c>
      <c r="J33" s="6">
        <v>250</v>
      </c>
      <c r="K33" s="6">
        <v>250</v>
      </c>
      <c r="L33" s="6">
        <v>250</v>
      </c>
      <c r="M33" s="6"/>
      <c r="N33" s="6"/>
      <c r="O33" s="6"/>
      <c r="P33" s="6"/>
      <c r="Q33" s="6"/>
      <c r="R33" s="6"/>
      <c r="S33" s="6"/>
      <c r="T33" s="6">
        <v>250</v>
      </c>
      <c r="U33" s="6"/>
      <c r="V33" s="6">
        <v>250</v>
      </c>
      <c r="W33" s="6">
        <f t="shared" si="3"/>
        <v>3000</v>
      </c>
    </row>
    <row r="34" spans="1:23" x14ac:dyDescent="0.2">
      <c r="A34" t="s">
        <v>31</v>
      </c>
      <c r="B34" s="6"/>
      <c r="C34" s="6">
        <v>110</v>
      </c>
      <c r="D34" s="6">
        <v>110</v>
      </c>
      <c r="E34" s="6">
        <v>110</v>
      </c>
      <c r="F34" s="6">
        <v>110</v>
      </c>
      <c r="G34" s="6">
        <v>150</v>
      </c>
      <c r="H34" s="6">
        <v>150</v>
      </c>
      <c r="I34" s="6">
        <v>150</v>
      </c>
      <c r="J34" s="6">
        <v>110</v>
      </c>
      <c r="K34" s="6">
        <v>110</v>
      </c>
      <c r="L34" s="6">
        <v>110</v>
      </c>
      <c r="M34" s="6"/>
      <c r="N34" s="6"/>
      <c r="O34" s="6"/>
      <c r="P34" s="6"/>
      <c r="Q34" s="6"/>
      <c r="R34" s="6"/>
      <c r="S34" s="6"/>
      <c r="T34" s="6">
        <v>110</v>
      </c>
      <c r="U34" s="6"/>
      <c r="V34" s="6">
        <v>110</v>
      </c>
      <c r="W34" s="6">
        <f t="shared" si="3"/>
        <v>1440</v>
      </c>
    </row>
    <row r="35" spans="1:23" x14ac:dyDescent="0.2">
      <c r="A35" t="s">
        <v>32</v>
      </c>
      <c r="B35" s="6"/>
      <c r="C35" s="6">
        <v>165</v>
      </c>
      <c r="D35" s="6">
        <v>50</v>
      </c>
      <c r="E35" s="6">
        <v>65</v>
      </c>
      <c r="F35" s="6">
        <v>65</v>
      </c>
      <c r="G35" s="6">
        <v>65</v>
      </c>
      <c r="H35" s="6">
        <v>75</v>
      </c>
      <c r="I35" s="6">
        <v>75</v>
      </c>
      <c r="J35" s="6">
        <v>65</v>
      </c>
      <c r="K35" s="6">
        <v>65</v>
      </c>
      <c r="L35" s="6">
        <v>50</v>
      </c>
      <c r="M35" s="6"/>
      <c r="N35" s="6"/>
      <c r="O35" s="6"/>
      <c r="P35" s="6"/>
      <c r="Q35" s="6"/>
      <c r="R35" s="6"/>
      <c r="S35" s="6"/>
      <c r="T35" s="6">
        <v>50</v>
      </c>
      <c r="U35" s="6"/>
      <c r="V35" s="6">
        <v>65</v>
      </c>
      <c r="W35" s="6">
        <f t="shared" si="3"/>
        <v>855</v>
      </c>
    </row>
    <row r="36" spans="1:23" x14ac:dyDescent="0.2">
      <c r="A36" t="s">
        <v>37</v>
      </c>
      <c r="B36" s="6"/>
      <c r="C36" s="6">
        <v>75</v>
      </c>
      <c r="D36" s="6">
        <v>150</v>
      </c>
      <c r="E36" s="6">
        <v>150</v>
      </c>
      <c r="F36" s="6">
        <v>150</v>
      </c>
      <c r="G36" s="6">
        <v>150</v>
      </c>
      <c r="H36" s="6">
        <v>150</v>
      </c>
      <c r="I36" s="6">
        <v>150</v>
      </c>
      <c r="J36" s="6">
        <v>150</v>
      </c>
      <c r="K36" s="6">
        <v>150</v>
      </c>
      <c r="L36" s="6">
        <v>150</v>
      </c>
      <c r="M36" s="6"/>
      <c r="N36" s="6"/>
      <c r="O36" s="6"/>
      <c r="P36" s="6"/>
      <c r="Q36" s="6"/>
      <c r="R36" s="6"/>
      <c r="S36" s="6"/>
      <c r="T36" s="6">
        <v>150</v>
      </c>
      <c r="U36" s="6"/>
      <c r="V36" s="6">
        <v>150</v>
      </c>
      <c r="W36" s="6">
        <f t="shared" si="3"/>
        <v>1725</v>
      </c>
    </row>
    <row r="37" spans="1:23" x14ac:dyDescent="0.2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>
        <f t="shared" si="3"/>
        <v>0</v>
      </c>
    </row>
    <row r="38" spans="1:23" x14ac:dyDescent="0.2">
      <c r="A38" t="s">
        <v>16</v>
      </c>
      <c r="B38" s="6"/>
      <c r="C38" s="6" t="e">
        <f>#REF!</f>
        <v>#REF!</v>
      </c>
      <c r="D38" s="6" t="e">
        <f>#REF!</f>
        <v>#REF!</v>
      </c>
      <c r="E38" s="6" t="e">
        <f>#REF!</f>
        <v>#REF!</v>
      </c>
      <c r="F38" s="6" t="e">
        <f>#REF!</f>
        <v>#REF!</v>
      </c>
      <c r="G38" s="6" t="e">
        <f>#REF!</f>
        <v>#REF!</v>
      </c>
      <c r="H38" s="6" t="e">
        <f>#REF!</f>
        <v>#REF!</v>
      </c>
      <c r="I38" s="6" t="e">
        <f>#REF!</f>
        <v>#REF!</v>
      </c>
      <c r="J38" s="6" t="e">
        <f>#REF!</f>
        <v>#REF!</v>
      </c>
      <c r="K38" s="6" t="e">
        <f>#REF!</f>
        <v>#REF!</v>
      </c>
      <c r="L38" s="6" t="e">
        <f>#REF!</f>
        <v>#REF!</v>
      </c>
      <c r="M38" s="6"/>
      <c r="N38" s="6"/>
      <c r="O38" s="6"/>
      <c r="P38" s="6"/>
      <c r="Q38" s="6"/>
      <c r="R38" s="6"/>
      <c r="S38" s="6"/>
      <c r="T38" s="6" t="e">
        <f>#REF!</f>
        <v>#REF!</v>
      </c>
      <c r="U38" s="6"/>
      <c r="V38" s="6" t="e">
        <f>#REF!</f>
        <v>#REF!</v>
      </c>
      <c r="W38" s="6" t="e">
        <f t="shared" si="3"/>
        <v>#REF!</v>
      </c>
    </row>
    <row r="39" spans="1:23" x14ac:dyDescent="0.2">
      <c r="A39" t="s">
        <v>34</v>
      </c>
      <c r="C39" s="6">
        <v>50</v>
      </c>
      <c r="D39" s="6">
        <v>50</v>
      </c>
      <c r="E39" s="6">
        <v>50</v>
      </c>
      <c r="F39" s="6">
        <v>50</v>
      </c>
      <c r="G39" s="6">
        <v>50</v>
      </c>
      <c r="H39" s="6">
        <v>50</v>
      </c>
      <c r="I39" s="6">
        <v>50</v>
      </c>
      <c r="J39" s="6">
        <v>50</v>
      </c>
      <c r="K39" s="6">
        <v>50</v>
      </c>
      <c r="L39" s="6">
        <v>50</v>
      </c>
      <c r="M39" s="6"/>
      <c r="N39" s="6"/>
      <c r="O39" s="6"/>
      <c r="P39" s="6"/>
      <c r="Q39" s="6"/>
      <c r="R39" s="6"/>
      <c r="S39" s="6"/>
      <c r="T39" s="6">
        <v>50</v>
      </c>
      <c r="U39" s="6"/>
      <c r="V39" s="6">
        <v>50</v>
      </c>
      <c r="W39" s="6">
        <f t="shared" si="3"/>
        <v>600</v>
      </c>
    </row>
    <row r="40" spans="1:23" x14ac:dyDescent="0.2">
      <c r="A40" t="s">
        <v>33</v>
      </c>
      <c r="B40" s="6"/>
      <c r="C40" s="6">
        <v>275</v>
      </c>
      <c r="D40" s="6">
        <v>275</v>
      </c>
      <c r="E40" s="6">
        <v>275</v>
      </c>
      <c r="F40" s="6">
        <v>275</v>
      </c>
      <c r="G40" s="6">
        <v>275</v>
      </c>
      <c r="H40" s="6">
        <v>275</v>
      </c>
      <c r="I40" s="6">
        <v>275</v>
      </c>
      <c r="J40" s="6">
        <v>275</v>
      </c>
      <c r="K40" s="6">
        <v>275</v>
      </c>
      <c r="L40" s="6">
        <v>275</v>
      </c>
      <c r="M40" s="6"/>
      <c r="N40" s="6"/>
      <c r="O40" s="6"/>
      <c r="P40" s="6"/>
      <c r="Q40" s="6"/>
      <c r="R40" s="6"/>
      <c r="S40" s="6"/>
      <c r="T40" s="6">
        <v>275</v>
      </c>
      <c r="U40" s="6"/>
      <c r="V40" s="6">
        <v>275</v>
      </c>
      <c r="W40" s="6">
        <f t="shared" si="3"/>
        <v>3300</v>
      </c>
    </row>
    <row r="41" spans="1:23" x14ac:dyDescent="0.2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3" x14ac:dyDescent="0.2">
      <c r="A42" t="s">
        <v>17</v>
      </c>
      <c r="B42" s="6">
        <f t="shared" ref="B42:W42" si="4">SUM(B23:B41)</f>
        <v>0</v>
      </c>
      <c r="C42" s="6" t="e">
        <f t="shared" si="4"/>
        <v>#REF!</v>
      </c>
      <c r="D42" s="6" t="e">
        <f t="shared" si="4"/>
        <v>#REF!</v>
      </c>
      <c r="E42" s="6" t="e">
        <f t="shared" si="4"/>
        <v>#REF!</v>
      </c>
      <c r="F42" s="6" t="e">
        <f t="shared" si="4"/>
        <v>#REF!</v>
      </c>
      <c r="G42" s="6" t="e">
        <f t="shared" si="4"/>
        <v>#REF!</v>
      </c>
      <c r="H42" s="6" t="e">
        <f t="shared" si="4"/>
        <v>#REF!</v>
      </c>
      <c r="I42" s="6" t="e">
        <f t="shared" si="4"/>
        <v>#REF!</v>
      </c>
      <c r="J42" s="6" t="e">
        <f t="shared" si="4"/>
        <v>#REF!</v>
      </c>
      <c r="K42" s="6" t="e">
        <f t="shared" si="4"/>
        <v>#REF!</v>
      </c>
      <c r="L42" s="6" t="e">
        <f t="shared" si="4"/>
        <v>#REF!</v>
      </c>
      <c r="M42" s="6"/>
      <c r="N42" s="6"/>
      <c r="O42" s="6"/>
      <c r="P42" s="6"/>
      <c r="Q42" s="6"/>
      <c r="R42" s="6"/>
      <c r="S42" s="6"/>
      <c r="T42" s="6" t="e">
        <f t="shared" si="4"/>
        <v>#REF!</v>
      </c>
      <c r="U42" s="6"/>
      <c r="V42" s="6" t="e">
        <f t="shared" si="4"/>
        <v>#REF!</v>
      </c>
      <c r="W42" s="6" t="e">
        <f t="shared" si="4"/>
        <v>#REF!</v>
      </c>
    </row>
    <row r="43" spans="1:23" x14ac:dyDescent="0.2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x14ac:dyDescent="0.2">
      <c r="A44" t="s">
        <v>18</v>
      </c>
      <c r="B44" s="6"/>
      <c r="C44" s="6" t="e">
        <f>#REF!</f>
        <v>#REF!</v>
      </c>
      <c r="D44" s="6" t="e">
        <f>#REF!</f>
        <v>#REF!</v>
      </c>
      <c r="E44" s="6" t="e">
        <f>#REF!</f>
        <v>#REF!</v>
      </c>
      <c r="F44" s="6" t="e">
        <f>#REF!</f>
        <v>#REF!</v>
      </c>
      <c r="G44" s="6" t="e">
        <f>#REF!</f>
        <v>#REF!</v>
      </c>
      <c r="H44" s="6" t="e">
        <f>#REF!</f>
        <v>#REF!</v>
      </c>
      <c r="I44" s="6" t="e">
        <f>#REF!</f>
        <v>#REF!</v>
      </c>
      <c r="J44" s="6" t="e">
        <f>#REF!</f>
        <v>#REF!</v>
      </c>
      <c r="K44" s="6" t="e">
        <f>#REF!</f>
        <v>#REF!</v>
      </c>
      <c r="L44" s="6" t="e">
        <f>#REF!</f>
        <v>#REF!</v>
      </c>
      <c r="M44" s="6"/>
      <c r="N44" s="6"/>
      <c r="O44" s="6"/>
      <c r="P44" s="6"/>
      <c r="Q44" s="6"/>
      <c r="R44" s="6"/>
      <c r="S44" s="6"/>
      <c r="T44" s="6" t="e">
        <f>#REF!</f>
        <v>#REF!</v>
      </c>
      <c r="U44" s="6"/>
      <c r="V44" s="6" t="e">
        <f>#REF!</f>
        <v>#REF!</v>
      </c>
      <c r="W44" s="6" t="e">
        <f t="shared" ref="W44:W49" si="5">SUM(B44:V44)</f>
        <v>#REF!</v>
      </c>
    </row>
    <row r="45" spans="1:23" ht="38.25" customHeight="1" x14ac:dyDescent="0.2">
      <c r="A45" t="s">
        <v>38</v>
      </c>
      <c r="B45" s="6">
        <v>1000</v>
      </c>
      <c r="C45" s="6">
        <v>13800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>
        <f t="shared" si="5"/>
        <v>14800</v>
      </c>
    </row>
    <row r="46" spans="1:23" ht="18.75" customHeight="1" x14ac:dyDescent="0.2">
      <c r="A46" t="s">
        <v>27</v>
      </c>
      <c r="B46" s="6"/>
      <c r="C46" s="6">
        <v>141</v>
      </c>
      <c r="D46" s="6">
        <v>141</v>
      </c>
      <c r="E46" s="6">
        <v>141</v>
      </c>
      <c r="F46" s="6">
        <v>141</v>
      </c>
      <c r="G46" s="6">
        <v>141</v>
      </c>
      <c r="H46" s="6">
        <v>141</v>
      </c>
      <c r="I46" s="6">
        <v>141</v>
      </c>
      <c r="J46" s="6">
        <v>141</v>
      </c>
      <c r="K46" s="6">
        <v>141</v>
      </c>
      <c r="L46" s="6">
        <v>141</v>
      </c>
      <c r="M46" s="6"/>
      <c r="N46" s="6"/>
      <c r="O46" s="6"/>
      <c r="P46" s="6"/>
      <c r="Q46" s="6"/>
      <c r="R46" s="6"/>
      <c r="S46" s="6"/>
      <c r="T46" s="6">
        <v>141</v>
      </c>
      <c r="U46" s="6"/>
      <c r="V46" s="6">
        <v>141</v>
      </c>
      <c r="W46" s="6">
        <f t="shared" si="5"/>
        <v>1692</v>
      </c>
    </row>
    <row r="47" spans="1:23" x14ac:dyDescent="0.2">
      <c r="A47" t="s">
        <v>19</v>
      </c>
      <c r="B47" s="6" t="e">
        <f>#REF!</f>
        <v>#REF!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 t="e">
        <f t="shared" si="5"/>
        <v>#REF!</v>
      </c>
    </row>
    <row r="48" spans="1:23" x14ac:dyDescent="0.2">
      <c r="A48" t="s">
        <v>20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>
        <f t="shared" si="5"/>
        <v>0</v>
      </c>
    </row>
    <row r="49" spans="1:23" x14ac:dyDescent="0.2">
      <c r="A49" t="s">
        <v>21</v>
      </c>
      <c r="B49" s="6"/>
      <c r="C49" s="6">
        <v>800</v>
      </c>
      <c r="D49" s="6">
        <v>800</v>
      </c>
      <c r="E49" s="6">
        <v>800</v>
      </c>
      <c r="F49" s="6">
        <v>800</v>
      </c>
      <c r="G49" s="6">
        <v>1000</v>
      </c>
      <c r="H49" s="6">
        <v>1000</v>
      </c>
      <c r="I49" s="6">
        <v>800</v>
      </c>
      <c r="J49" s="6">
        <v>800</v>
      </c>
      <c r="K49" s="6">
        <v>800</v>
      </c>
      <c r="L49" s="6">
        <v>1000</v>
      </c>
      <c r="M49" s="6"/>
      <c r="N49" s="6"/>
      <c r="O49" s="6"/>
      <c r="P49" s="6"/>
      <c r="Q49" s="6"/>
      <c r="R49" s="6"/>
      <c r="S49" s="6"/>
      <c r="T49" s="6">
        <v>1200</v>
      </c>
      <c r="U49" s="6"/>
      <c r="V49" s="6">
        <v>1200</v>
      </c>
      <c r="W49" s="6">
        <f t="shared" si="5"/>
        <v>11000</v>
      </c>
    </row>
    <row r="50" spans="1:23" x14ac:dyDescent="0.2">
      <c r="A50" s="6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</row>
    <row r="51" spans="1:23" x14ac:dyDescent="0.2">
      <c r="A51" s="6" t="s">
        <v>22</v>
      </c>
      <c r="B51" s="6" t="e">
        <f t="shared" ref="B51:W51" si="6">SUM(B42:B50)</f>
        <v>#REF!</v>
      </c>
      <c r="C51" s="6" t="e">
        <f t="shared" si="6"/>
        <v>#REF!</v>
      </c>
      <c r="D51" s="6" t="e">
        <f t="shared" si="6"/>
        <v>#REF!</v>
      </c>
      <c r="E51" s="6" t="e">
        <f t="shared" si="6"/>
        <v>#REF!</v>
      </c>
      <c r="F51" s="6" t="e">
        <f t="shared" si="6"/>
        <v>#REF!</v>
      </c>
      <c r="G51" s="6" t="e">
        <f t="shared" si="6"/>
        <v>#REF!</v>
      </c>
      <c r="H51" s="6" t="e">
        <f t="shared" si="6"/>
        <v>#REF!</v>
      </c>
      <c r="I51" s="6" t="e">
        <f t="shared" si="6"/>
        <v>#REF!</v>
      </c>
      <c r="J51" s="6" t="e">
        <f t="shared" si="6"/>
        <v>#REF!</v>
      </c>
      <c r="K51" s="6" t="e">
        <f t="shared" si="6"/>
        <v>#REF!</v>
      </c>
      <c r="L51" s="6" t="e">
        <f t="shared" si="6"/>
        <v>#REF!</v>
      </c>
      <c r="M51" s="6"/>
      <c r="N51" s="6"/>
      <c r="O51" s="6"/>
      <c r="P51" s="6"/>
      <c r="Q51" s="6"/>
      <c r="R51" s="6"/>
      <c r="S51" s="6"/>
      <c r="T51" s="6" t="e">
        <f t="shared" si="6"/>
        <v>#REF!</v>
      </c>
      <c r="U51" s="6"/>
      <c r="V51" s="6" t="e">
        <f t="shared" si="6"/>
        <v>#REF!</v>
      </c>
      <c r="W51" s="6" t="e">
        <f t="shared" si="6"/>
        <v>#REF!</v>
      </c>
    </row>
    <row r="52" spans="1:23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ht="15.75" thickBot="1" x14ac:dyDescent="0.25">
      <c r="A54" s="6" t="s">
        <v>23</v>
      </c>
      <c r="B54" s="6" t="e">
        <f t="shared" ref="B54:V54" si="7">B19-B51</f>
        <v>#REF!</v>
      </c>
      <c r="C54" s="6" t="e">
        <f t="shared" si="7"/>
        <v>#REF!</v>
      </c>
      <c r="D54" s="6" t="e">
        <f t="shared" si="7"/>
        <v>#REF!</v>
      </c>
      <c r="E54" s="6" t="e">
        <f t="shared" si="7"/>
        <v>#REF!</v>
      </c>
      <c r="F54" s="6" t="e">
        <f t="shared" si="7"/>
        <v>#REF!</v>
      </c>
      <c r="G54" s="6" t="e">
        <f t="shared" si="7"/>
        <v>#REF!</v>
      </c>
      <c r="H54" s="6" t="e">
        <f t="shared" si="7"/>
        <v>#REF!</v>
      </c>
      <c r="I54" s="6" t="e">
        <f t="shared" si="7"/>
        <v>#REF!</v>
      </c>
      <c r="J54" s="6" t="e">
        <f t="shared" si="7"/>
        <v>#REF!</v>
      </c>
      <c r="K54" s="6" t="e">
        <f t="shared" si="7"/>
        <v>#REF!</v>
      </c>
      <c r="L54" s="6" t="e">
        <f t="shared" si="7"/>
        <v>#REF!</v>
      </c>
      <c r="M54" s="6"/>
      <c r="N54" s="6"/>
      <c r="O54" s="6"/>
      <c r="P54" s="6"/>
      <c r="Q54" s="6"/>
      <c r="R54" s="6"/>
      <c r="S54" s="6"/>
      <c r="T54" s="6" t="e">
        <f t="shared" si="7"/>
        <v>#REF!</v>
      </c>
      <c r="U54" s="6"/>
      <c r="V54" s="6" t="e">
        <f t="shared" si="7"/>
        <v>#REF!</v>
      </c>
      <c r="W54" s="6" t="e">
        <f>V54</f>
        <v>#REF!</v>
      </c>
    </row>
    <row r="55" spans="1:23" ht="15.75" thickTop="1" x14ac:dyDescent="0.2">
      <c r="A55" s="6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</row>
    <row r="56" spans="1:23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3" x14ac:dyDescent="0.2">
      <c r="A57" s="6" t="s">
        <v>24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x14ac:dyDescent="0.2">
      <c r="A58" s="6" t="s">
        <v>25</v>
      </c>
      <c r="B58" s="6" t="e">
        <f>B54-B19</f>
        <v>#REF!</v>
      </c>
      <c r="C58" s="6" t="e">
        <f t="shared" ref="C58:V58" si="8">C17-C51</f>
        <v>#REF!</v>
      </c>
      <c r="D58" s="6" t="e">
        <f t="shared" si="8"/>
        <v>#REF!</v>
      </c>
      <c r="E58" s="6" t="e">
        <f t="shared" si="8"/>
        <v>#REF!</v>
      </c>
      <c r="F58" s="6" t="e">
        <f t="shared" si="8"/>
        <v>#REF!</v>
      </c>
      <c r="G58" s="6" t="e">
        <f t="shared" si="8"/>
        <v>#REF!</v>
      </c>
      <c r="H58" s="6" t="e">
        <f t="shared" si="8"/>
        <v>#REF!</v>
      </c>
      <c r="I58" s="6" t="e">
        <f t="shared" si="8"/>
        <v>#REF!</v>
      </c>
      <c r="J58" s="6" t="e">
        <f t="shared" si="8"/>
        <v>#REF!</v>
      </c>
      <c r="K58" s="6" t="e">
        <f t="shared" si="8"/>
        <v>#REF!</v>
      </c>
      <c r="L58" s="6" t="e">
        <f t="shared" si="8"/>
        <v>#REF!</v>
      </c>
      <c r="M58" s="6"/>
      <c r="N58" s="6"/>
      <c r="O58" s="6"/>
      <c r="P58" s="6"/>
      <c r="Q58" s="6"/>
      <c r="R58" s="6"/>
      <c r="S58" s="6"/>
      <c r="T58" s="6" t="e">
        <f t="shared" si="8"/>
        <v>#REF!</v>
      </c>
      <c r="U58" s="6"/>
      <c r="V58" s="6" t="e">
        <f t="shared" si="8"/>
        <v>#REF!</v>
      </c>
      <c r="W58" s="6" t="e">
        <f>SUM(B58:V58)</f>
        <v>#REF!</v>
      </c>
    </row>
    <row r="59" spans="1:23" x14ac:dyDescent="0.2">
      <c r="A59" t="s">
        <v>26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x14ac:dyDescent="0.2"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23" x14ac:dyDescent="0.2"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x14ac:dyDescent="0.2"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3" x14ac:dyDescent="0.2"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x14ac:dyDescent="0.2"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spans="2:23" x14ac:dyDescent="0.2"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2:23" x14ac:dyDescent="0.2"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2:23" x14ac:dyDescent="0.2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2:23" x14ac:dyDescent="0.2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2:23" x14ac:dyDescent="0.2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2:23" x14ac:dyDescent="0.2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</sheetData>
  <phoneticPr fontId="4" type="noConversion"/>
  <printOptions horizontalCentered="1" verticalCentered="1"/>
  <pageMargins left="0.25" right="0.16700000000000001" top="0.25" bottom="0.25" header="0.25" footer="0.25"/>
  <pageSetup scale="64" orientation="landscape" horizontalDpi="300" verticalDpi="300" r:id="rId1"/>
  <headerFooter alignWithMargins="0">
    <oddHeader>&amp;R&amp;"Arial,Bold"&amp;D</oddHeader>
  </headerFooter>
  <rowBreaks count="2" manualBreakCount="2">
    <brk id="1" max="65535" man="1"/>
    <brk id="56" max="6553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11"/>
  <sheetViews>
    <sheetView tabSelected="1" view="pageLayout" topLeftCell="A8" zoomScale="75" zoomScaleNormal="75" zoomScalePageLayoutView="75" workbookViewId="0">
      <selection activeCell="M2" sqref="M2"/>
    </sheetView>
  </sheetViews>
  <sheetFormatPr defaultRowHeight="15" x14ac:dyDescent="0.2"/>
  <cols>
    <col min="1" max="1" width="13.77734375" customWidth="1"/>
    <col min="2" max="2" width="3.88671875" customWidth="1"/>
    <col min="3" max="3" width="3.6640625" customWidth="1"/>
    <col min="4" max="4" width="4.44140625" customWidth="1"/>
    <col min="5" max="5" width="4.109375" customWidth="1"/>
    <col min="6" max="6" width="4.44140625" customWidth="1"/>
    <col min="7" max="7" width="4.21875" customWidth="1"/>
    <col min="8" max="8" width="4.5546875" customWidth="1"/>
    <col min="9" max="9" width="4.109375" customWidth="1"/>
    <col min="10" max="10" width="4.6640625" customWidth="1"/>
    <col min="11" max="11" width="4.109375" customWidth="1"/>
    <col min="12" max="12" width="4.44140625" customWidth="1"/>
    <col min="13" max="13" width="4.21875" customWidth="1"/>
    <col min="14" max="14" width="5.109375" customWidth="1"/>
    <col min="15" max="15" width="5" customWidth="1"/>
    <col min="16" max="16" width="4.44140625" customWidth="1"/>
    <col min="17" max="17" width="3.77734375" customWidth="1"/>
    <col min="18" max="18" width="4.6640625" customWidth="1"/>
    <col min="19" max="19" width="3.77734375" customWidth="1"/>
    <col min="20" max="20" width="4.109375" customWidth="1"/>
    <col min="21" max="21" width="4.44140625" customWidth="1"/>
    <col min="22" max="22" width="3.77734375" customWidth="1"/>
    <col min="23" max="23" width="4.33203125" customWidth="1"/>
    <col min="24" max="24" width="3.88671875" customWidth="1"/>
    <col min="25" max="25" width="2.88671875" customWidth="1"/>
    <col min="26" max="26" width="1.88671875" customWidth="1"/>
    <col min="27" max="27" width="2" hidden="1" customWidth="1"/>
    <col min="28" max="28" width="2.33203125" customWidth="1"/>
  </cols>
  <sheetData>
    <row r="1" spans="1:29" ht="24" customHeight="1" x14ac:dyDescent="0.2">
      <c r="A1" s="27" t="s">
        <v>57</v>
      </c>
      <c r="E1" s="27"/>
    </row>
    <row r="2" spans="1:29" ht="21" customHeight="1" x14ac:dyDescent="0.2">
      <c r="A2" s="27" t="s">
        <v>0</v>
      </c>
      <c r="E2" s="27"/>
      <c r="F2" s="27" t="s">
        <v>53</v>
      </c>
      <c r="L2" s="27" t="s">
        <v>50</v>
      </c>
      <c r="P2" s="27"/>
      <c r="S2" s="27" t="s">
        <v>56</v>
      </c>
    </row>
    <row r="3" spans="1:29" ht="24" customHeight="1" x14ac:dyDescent="0.2">
      <c r="A3" s="18" t="s">
        <v>47</v>
      </c>
      <c r="B3" s="20"/>
      <c r="C3" s="30">
        <v>1</v>
      </c>
      <c r="D3" s="30">
        <v>2</v>
      </c>
      <c r="E3" s="30">
        <v>3</v>
      </c>
      <c r="F3" s="30">
        <v>4</v>
      </c>
      <c r="G3" s="30">
        <v>5</v>
      </c>
      <c r="H3" s="30">
        <v>6</v>
      </c>
      <c r="I3" s="30">
        <v>7</v>
      </c>
      <c r="J3" s="30">
        <v>8</v>
      </c>
      <c r="K3" s="30">
        <v>9</v>
      </c>
      <c r="L3" s="30">
        <v>10</v>
      </c>
      <c r="M3" s="30">
        <v>11</v>
      </c>
      <c r="N3" s="30">
        <v>12</v>
      </c>
      <c r="O3" s="30">
        <v>13</v>
      </c>
      <c r="P3" s="30">
        <v>14</v>
      </c>
      <c r="Q3" s="30">
        <v>15</v>
      </c>
      <c r="R3" s="30">
        <v>16</v>
      </c>
      <c r="S3" s="30">
        <v>17</v>
      </c>
      <c r="T3" s="30">
        <v>18</v>
      </c>
      <c r="U3" s="30"/>
      <c r="V3" s="30"/>
      <c r="W3" s="30"/>
      <c r="X3" s="30"/>
      <c r="Y3" s="30"/>
      <c r="Z3" s="30"/>
      <c r="AA3" s="30"/>
      <c r="AB3" s="30"/>
    </row>
    <row r="4" spans="1:29" ht="18" customHeight="1" x14ac:dyDescent="0.2">
      <c r="A4" s="18" t="s">
        <v>44</v>
      </c>
      <c r="B4" s="25"/>
      <c r="C4" s="29">
        <v>1.21</v>
      </c>
      <c r="D4" s="29">
        <v>1.127</v>
      </c>
      <c r="E4" s="34">
        <v>1.1200000000000001</v>
      </c>
      <c r="F4" s="29">
        <v>1.1000000000000001</v>
      </c>
      <c r="G4" s="31">
        <v>1.087</v>
      </c>
      <c r="H4" s="35">
        <v>1.08</v>
      </c>
      <c r="I4" s="31">
        <v>1.0920000000000001</v>
      </c>
      <c r="J4" s="31">
        <v>1.0840000000000001</v>
      </c>
      <c r="K4" s="29">
        <v>1.0780000000000001</v>
      </c>
      <c r="L4" s="29">
        <v>1.0569999999999999</v>
      </c>
      <c r="M4" s="31">
        <v>1.071</v>
      </c>
      <c r="N4" s="31">
        <v>1.0309999999999999</v>
      </c>
      <c r="O4" s="35">
        <v>1.02</v>
      </c>
      <c r="P4" s="31">
        <v>1.022</v>
      </c>
      <c r="Q4" s="31">
        <v>1.073</v>
      </c>
      <c r="R4" s="29">
        <v>1.115</v>
      </c>
      <c r="S4" s="29">
        <v>1.1739999999999999</v>
      </c>
      <c r="T4" s="29">
        <v>1.2350000000000001</v>
      </c>
      <c r="U4" s="29"/>
      <c r="V4" s="35"/>
      <c r="W4" s="31"/>
      <c r="X4" s="29"/>
      <c r="Y4" s="29"/>
      <c r="Z4" s="33"/>
      <c r="AA4" s="32"/>
      <c r="AB4" s="32"/>
      <c r="AC4" s="32"/>
    </row>
    <row r="5" spans="1:29" ht="18" customHeight="1" x14ac:dyDescent="0.2">
      <c r="A5" s="15" t="s">
        <v>48</v>
      </c>
      <c r="C5" s="19"/>
      <c r="D5" s="19"/>
      <c r="G5" s="28"/>
      <c r="H5" s="28" t="s">
        <v>54</v>
      </c>
      <c r="I5" s="28"/>
      <c r="K5" s="28"/>
      <c r="L5" s="27"/>
      <c r="M5" s="28"/>
      <c r="N5" s="19"/>
      <c r="O5" s="28" t="s">
        <v>55</v>
      </c>
      <c r="S5" s="28"/>
      <c r="V5" s="28"/>
    </row>
    <row r="6" spans="1:29" ht="20.25" customHeight="1" x14ac:dyDescent="0.2">
      <c r="A6" s="15"/>
      <c r="C6" s="19" t="s">
        <v>0</v>
      </c>
      <c r="D6" s="19"/>
      <c r="E6" s="27" t="s">
        <v>0</v>
      </c>
      <c r="G6" s="19" t="s">
        <v>49</v>
      </c>
    </row>
    <row r="7" spans="1:29" x14ac:dyDescent="0.2">
      <c r="A7" s="15"/>
      <c r="B7" s="27" t="s">
        <v>51</v>
      </c>
      <c r="W7" s="27"/>
      <c r="X7" s="27" t="s">
        <v>52</v>
      </c>
      <c r="Y7" s="27"/>
    </row>
    <row r="8" spans="1:29" x14ac:dyDescent="0.2">
      <c r="T8" t="s">
        <v>0</v>
      </c>
    </row>
    <row r="34" spans="14:26" x14ac:dyDescent="0.2">
      <c r="Z34" t="s">
        <v>0</v>
      </c>
    </row>
    <row r="38" spans="14:26" ht="24" customHeight="1" x14ac:dyDescent="0.2"/>
    <row r="39" spans="14:26" ht="27" customHeight="1" x14ac:dyDescent="0.2">
      <c r="T39" t="s">
        <v>0</v>
      </c>
    </row>
    <row r="41" spans="14:26" x14ac:dyDescent="0.2">
      <c r="N41" s="26"/>
    </row>
    <row r="71" spans="1:25" x14ac:dyDescent="0.2">
      <c r="A71" s="18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</row>
    <row r="72" spans="1:25" x14ac:dyDescent="0.2">
      <c r="A72" s="18"/>
      <c r="B72" s="22"/>
      <c r="C72" s="22"/>
      <c r="D72" s="22"/>
      <c r="E72" s="21"/>
      <c r="F72" s="21"/>
      <c r="G72" s="22"/>
      <c r="H72" s="23"/>
      <c r="I72" s="21"/>
      <c r="J72" s="21"/>
      <c r="K72" s="22"/>
      <c r="L72" s="23"/>
      <c r="M72" s="23"/>
      <c r="N72" s="22"/>
      <c r="O72" s="21"/>
      <c r="P72" s="21"/>
      <c r="Q72" s="21"/>
      <c r="R72" s="23"/>
      <c r="S72" s="22"/>
      <c r="T72" s="22"/>
      <c r="U72" s="22"/>
      <c r="V72" s="22"/>
      <c r="W72" s="21"/>
      <c r="X72" s="21"/>
      <c r="Y72" s="24"/>
    </row>
    <row r="73" spans="1:25" x14ac:dyDescent="0.2">
      <c r="A73" s="15"/>
      <c r="C73" s="19"/>
      <c r="D73" s="19"/>
    </row>
    <row r="74" spans="1:25" x14ac:dyDescent="0.2">
      <c r="A74" s="15"/>
      <c r="C74" s="19"/>
      <c r="D74" s="19"/>
    </row>
    <row r="75" spans="1:25" x14ac:dyDescent="0.2">
      <c r="A75" s="15"/>
    </row>
    <row r="107" spans="1:25" x14ac:dyDescent="0.2">
      <c r="A107" s="18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</row>
    <row r="108" spans="1:25" x14ac:dyDescent="0.2">
      <c r="A108" s="18"/>
      <c r="B108" s="22"/>
      <c r="C108" s="21"/>
      <c r="D108" s="21"/>
      <c r="E108" s="21"/>
      <c r="F108" s="24"/>
      <c r="G108" s="21"/>
      <c r="H108" s="24"/>
      <c r="I108" s="21"/>
      <c r="J108" s="21"/>
      <c r="K108" s="21"/>
      <c r="L108" s="21"/>
      <c r="M108" s="24"/>
      <c r="N108" s="22"/>
      <c r="O108" s="21"/>
      <c r="P108" s="21"/>
      <c r="Q108" s="21"/>
      <c r="R108" s="23"/>
      <c r="S108" s="22"/>
      <c r="T108" s="22"/>
      <c r="U108" s="22"/>
      <c r="V108" s="22"/>
      <c r="W108" s="21"/>
      <c r="X108" s="21"/>
      <c r="Y108" s="24"/>
    </row>
    <row r="109" spans="1:25" x14ac:dyDescent="0.2">
      <c r="A109" s="15"/>
      <c r="C109" s="19"/>
      <c r="D109" s="19"/>
    </row>
    <row r="110" spans="1:25" x14ac:dyDescent="0.2">
      <c r="A110" s="15"/>
      <c r="C110" s="19"/>
      <c r="D110" s="19"/>
    </row>
    <row r="111" spans="1:25" x14ac:dyDescent="0.2">
      <c r="A111" s="15"/>
    </row>
  </sheetData>
  <phoneticPr fontId="4" type="noConversion"/>
  <printOptions horizontalCentered="1" verticalCentered="1"/>
  <pageMargins left="0.28000000000000003" right="0.5" top="0.68" bottom="0.36" header="0.5" footer="0.28000000000000003"/>
  <pageSetup scale="90" orientation="landscape" horizontalDpi="300" verticalDpi="300" r:id="rId1"/>
  <headerFooter alignWithMargins="0">
    <oddHeader xml:space="preserve">&amp;R&amp;"Rockwell,Regular"&amp;11Bluestone&amp;"Arial,Regular"&amp;12 &amp;11Geologic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CASHFLOW</vt:lpstr>
      <vt:lpstr>Chart</vt:lpstr>
      <vt:lpstr>OtherStartup</vt:lpstr>
      <vt:lpstr>CASHFLOW!Print_Area</vt:lpstr>
      <vt:lpstr>Chart!Print_Area</vt:lpstr>
      <vt:lpstr>PurchasesTotal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tom dugan</cp:lastModifiedBy>
  <cp:lastPrinted>2023-09-28T17:47:32Z</cp:lastPrinted>
  <dcterms:created xsi:type="dcterms:W3CDTF">1996-03-26T18:00:32Z</dcterms:created>
  <dcterms:modified xsi:type="dcterms:W3CDTF">2024-04-16T15:35:21Z</dcterms:modified>
</cp:coreProperties>
</file>